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Philipp\Desktop\"/>
    </mc:Choice>
  </mc:AlternateContent>
  <xr:revisionPtr revIDLastSave="0" documentId="13_ncr:1_{69AAD14D-0D6E-44D9-86BB-83C389250D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eC 1.14" sheetId="5" r:id="rId1"/>
    <sheet name="Dummy-Ergebnisliste" sheetId="10" r:id="rId2"/>
    <sheet name="Bonus Fly-off" sheetId="9" state="hidden" r:id="rId3"/>
    <sheet name="Hilfsformeln" sheetId="11" state="hidden" r:id="rId4"/>
  </sheets>
  <definedNames>
    <definedName name="BonusPl">'DAeC 1.14'!$H$4</definedName>
    <definedName name="Bonusplätze">'DAeC 1.14'!$H$4</definedName>
    <definedName name="Bonustabelle" comment="Werte der Bonusfaktoren je nach Teilnehmerzahl und Platzierung">'Bonus Fly-off'!$A$3:$L$19</definedName>
    <definedName name="_xlnm.Print_Area" localSheetId="0">'DAeC 1.14'!$A$1:$X$26</definedName>
    <definedName name="ErgebnisTab" comment="Listung des Wettbewerbs-Ergebnis">'Dummy-Ergebnisliste'!$A$1:$D$82</definedName>
    <definedName name="Ergebnistabelle" comment="Platzierungen und Berechnungen">'DAeC 1.14'!$A$7:$H$88</definedName>
    <definedName name="FAI_Klassen">Hilfsformeln!$A$2:$A$5</definedName>
    <definedName name="Fly_off__Faktor">'DAeC 1.14'!$M$3</definedName>
    <definedName name="Flyoff" localSheetId="0">'DAeC 1.14'!$T$3</definedName>
    <definedName name="Flyoff_Teiln">'DAeC 1.14'!$L$3</definedName>
    <definedName name="Limit_Ein" comment="Flag für Bonusbegrenzung bei definiertem Teilnehmerlimit (Einfrieren).">'DAeC 1.14'!$T$4</definedName>
    <definedName name="Progressions_Faktor">'DAeC 1.14'!$G$3</definedName>
    <definedName name="Teiln">'DAeC 1.14'!$A$3</definedName>
    <definedName name="TNLimit" comment="BonusProgression-Limitierung für max. TN-Anzahl">'DAeC 1.14'!$I$3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5" l="1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89" i="5"/>
  <c r="B7" i="5"/>
  <c r="B8" i="5"/>
  <c r="B9" i="5"/>
  <c r="B103" i="5"/>
  <c r="B104" i="5"/>
  <c r="B105" i="5"/>
  <c r="B106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E87" i="5"/>
  <c r="E88" i="5"/>
  <c r="C88" i="5"/>
  <c r="C86" i="5"/>
  <c r="C87" i="5"/>
  <c r="C85" i="5"/>
  <c r="C8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3" i="5"/>
  <c r="C33" i="5"/>
  <c r="B34" i="5"/>
  <c r="C34" i="5"/>
  <c r="B35" i="5"/>
  <c r="C35" i="5"/>
  <c r="B36" i="5"/>
  <c r="C36" i="5"/>
  <c r="B37" i="5"/>
  <c r="C37" i="5"/>
  <c r="B38" i="5"/>
  <c r="C38" i="5"/>
  <c r="B39" i="5"/>
  <c r="C39" i="5"/>
  <c r="B40" i="5"/>
  <c r="C40" i="5"/>
  <c r="B41" i="5"/>
  <c r="C41" i="5"/>
  <c r="B42" i="5"/>
  <c r="C42" i="5"/>
  <c r="B43" i="5"/>
  <c r="C43" i="5"/>
  <c r="B44" i="5"/>
  <c r="C44" i="5"/>
  <c r="B45" i="5"/>
  <c r="C45" i="5"/>
  <c r="B46" i="5"/>
  <c r="C46" i="5"/>
  <c r="B47" i="5"/>
  <c r="C47" i="5"/>
  <c r="B48" i="5"/>
  <c r="C48" i="5"/>
  <c r="B49" i="5"/>
  <c r="C49" i="5"/>
  <c r="B50" i="5"/>
  <c r="C50" i="5"/>
  <c r="B51" i="5"/>
  <c r="C51" i="5"/>
  <c r="B52" i="5"/>
  <c r="C52" i="5"/>
  <c r="B53" i="5"/>
  <c r="C53" i="5"/>
  <c r="B54" i="5"/>
  <c r="C54" i="5"/>
  <c r="B55" i="5"/>
  <c r="C55" i="5"/>
  <c r="B56" i="5"/>
  <c r="C56" i="5"/>
  <c r="B57" i="5"/>
  <c r="C57" i="5"/>
  <c r="B58" i="5"/>
  <c r="C58" i="5"/>
  <c r="B59" i="5"/>
  <c r="C59" i="5"/>
  <c r="B60" i="5"/>
  <c r="C60" i="5"/>
  <c r="B61" i="5"/>
  <c r="C61" i="5"/>
  <c r="B62" i="5"/>
  <c r="C62" i="5"/>
  <c r="B63" i="5"/>
  <c r="C63" i="5"/>
  <c r="B64" i="5"/>
  <c r="C64" i="5"/>
  <c r="B65" i="5"/>
  <c r="C65" i="5"/>
  <c r="B66" i="5"/>
  <c r="C66" i="5"/>
  <c r="B67" i="5"/>
  <c r="C67" i="5"/>
  <c r="B68" i="5"/>
  <c r="C68" i="5"/>
  <c r="B69" i="5"/>
  <c r="C69" i="5"/>
  <c r="B70" i="5"/>
  <c r="C70" i="5"/>
  <c r="B71" i="5"/>
  <c r="C71" i="5"/>
  <c r="B72" i="5"/>
  <c r="C72" i="5"/>
  <c r="B73" i="5"/>
  <c r="C73" i="5"/>
  <c r="B74" i="5"/>
  <c r="C74" i="5"/>
  <c r="B75" i="5"/>
  <c r="C75" i="5"/>
  <c r="B76" i="5"/>
  <c r="C76" i="5"/>
  <c r="B77" i="5"/>
  <c r="C77" i="5"/>
  <c r="B78" i="5"/>
  <c r="C78" i="5"/>
  <c r="B79" i="5"/>
  <c r="C79" i="5"/>
  <c r="B80" i="5"/>
  <c r="C80" i="5"/>
  <c r="B81" i="5"/>
  <c r="C81" i="5"/>
  <c r="B82" i="5"/>
  <c r="C82" i="5"/>
  <c r="B83" i="5"/>
  <c r="C83" i="5"/>
  <c r="B84" i="5"/>
  <c r="C84" i="5"/>
  <c r="B85" i="5"/>
  <c r="B86" i="5"/>
  <c r="B87" i="5"/>
  <c r="B8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7" i="5"/>
  <c r="C7" i="5"/>
  <c r="K88" i="5"/>
  <c r="R6" i="5" l="1"/>
  <c r="H4" i="5" l="1"/>
  <c r="G20" i="5" l="1"/>
  <c r="H20" i="5" s="1"/>
  <c r="G28" i="5"/>
  <c r="H28" i="5" s="1"/>
  <c r="G36" i="5"/>
  <c r="H36" i="5" s="1"/>
  <c r="G44" i="5"/>
  <c r="H44" i="5" s="1"/>
  <c r="G52" i="5"/>
  <c r="H52" i="5" s="1"/>
  <c r="G12" i="5"/>
  <c r="H12" i="5" s="1"/>
  <c r="G15" i="5"/>
  <c r="H15" i="5" s="1"/>
  <c r="G23" i="5"/>
  <c r="H23" i="5" s="1"/>
  <c r="G31" i="5"/>
  <c r="H31" i="5" s="1"/>
  <c r="G39" i="5"/>
  <c r="H39" i="5" s="1"/>
  <c r="G47" i="5"/>
  <c r="H47" i="5" s="1"/>
  <c r="G55" i="5"/>
  <c r="H55" i="5" s="1"/>
  <c r="G18" i="5"/>
  <c r="H18" i="5" s="1"/>
  <c r="G26" i="5"/>
  <c r="H26" i="5" s="1"/>
  <c r="G34" i="5"/>
  <c r="H34" i="5" s="1"/>
  <c r="G42" i="5"/>
  <c r="H42" i="5" s="1"/>
  <c r="G50" i="5"/>
  <c r="H50" i="5" s="1"/>
  <c r="G13" i="5"/>
  <c r="H13" i="5" s="1"/>
  <c r="G21" i="5"/>
  <c r="H21" i="5" s="1"/>
  <c r="G29" i="5"/>
  <c r="H29" i="5" s="1"/>
  <c r="G37" i="5"/>
  <c r="H37" i="5" s="1"/>
  <c r="G45" i="5"/>
  <c r="H45" i="5" s="1"/>
  <c r="G53" i="5"/>
  <c r="H53" i="5" s="1"/>
  <c r="G17" i="5"/>
  <c r="H17" i="5" s="1"/>
  <c r="G41" i="5"/>
  <c r="H41" i="5" s="1"/>
  <c r="G10" i="5"/>
  <c r="H10" i="5" s="1"/>
  <c r="G16" i="5"/>
  <c r="H16" i="5" s="1"/>
  <c r="G24" i="5"/>
  <c r="H24" i="5" s="1"/>
  <c r="G32" i="5"/>
  <c r="H32" i="5" s="1"/>
  <c r="G40" i="5"/>
  <c r="H40" i="5" s="1"/>
  <c r="G48" i="5"/>
  <c r="H48" i="5" s="1"/>
  <c r="G56" i="5"/>
  <c r="H56" i="5" s="1"/>
  <c r="G19" i="5"/>
  <c r="H19" i="5" s="1"/>
  <c r="G27" i="5"/>
  <c r="H27" i="5" s="1"/>
  <c r="G35" i="5"/>
  <c r="H35" i="5" s="1"/>
  <c r="G43" i="5"/>
  <c r="H43" i="5" s="1"/>
  <c r="G51" i="5"/>
  <c r="H51" i="5" s="1"/>
  <c r="G14" i="5"/>
  <c r="H14" i="5" s="1"/>
  <c r="G22" i="5"/>
  <c r="H22" i="5" s="1"/>
  <c r="G30" i="5"/>
  <c r="H30" i="5" s="1"/>
  <c r="G38" i="5"/>
  <c r="H38" i="5" s="1"/>
  <c r="G46" i="5"/>
  <c r="H46" i="5" s="1"/>
  <c r="G54" i="5"/>
  <c r="H54" i="5" s="1"/>
  <c r="G11" i="5"/>
  <c r="H11" i="5" s="1"/>
  <c r="G25" i="5"/>
  <c r="H25" i="5" s="1"/>
  <c r="G33" i="5"/>
  <c r="H33" i="5" s="1"/>
  <c r="G49" i="5"/>
  <c r="H49" i="5" s="1"/>
  <c r="G70" i="5"/>
  <c r="G72" i="5"/>
  <c r="G74" i="5"/>
  <c r="G76" i="5"/>
  <c r="G57" i="5"/>
  <c r="H57" i="5" s="1"/>
  <c r="G61" i="5"/>
  <c r="G67" i="5"/>
  <c r="G78" i="5"/>
  <c r="G83" i="5"/>
  <c r="G63" i="5"/>
  <c r="G87" i="5"/>
  <c r="G59" i="5"/>
  <c r="G65" i="5"/>
  <c r="G69" i="5"/>
  <c r="G80" i="5"/>
  <c r="G82" i="5"/>
  <c r="G84" i="5"/>
  <c r="G71" i="5"/>
  <c r="G73" i="5"/>
  <c r="G75" i="5"/>
  <c r="G86" i="5"/>
  <c r="G62" i="5"/>
  <c r="G77" i="5"/>
  <c r="G88" i="5"/>
  <c r="G58" i="5"/>
  <c r="G60" i="5"/>
  <c r="G64" i="5"/>
  <c r="G66" i="5"/>
  <c r="G68" i="5"/>
  <c r="G79" i="5"/>
  <c r="G81" i="5"/>
  <c r="G85" i="5"/>
  <c r="G7" i="5"/>
  <c r="G8" i="5"/>
  <c r="G9" i="5"/>
  <c r="M8" i="5"/>
  <c r="M7" i="5"/>
  <c r="M21" i="5"/>
  <c r="M19" i="5"/>
  <c r="L5" i="9"/>
  <c r="L6" i="9" s="1"/>
  <c r="L7" i="9" s="1"/>
  <c r="L8" i="9" s="1"/>
  <c r="L9" i="9" s="1"/>
  <c r="L10" i="9" s="1"/>
  <c r="L11" i="9" s="1"/>
  <c r="L12" i="9" s="1"/>
  <c r="L13" i="9" s="1"/>
  <c r="L14" i="9" s="1"/>
  <c r="L15" i="9" s="1"/>
  <c r="L16" i="9" s="1"/>
  <c r="L17" i="9" s="1"/>
  <c r="M20" i="5" s="1"/>
  <c r="K5" i="9"/>
  <c r="K6" i="9" s="1"/>
  <c r="K7" i="9" s="1"/>
  <c r="K8" i="9" s="1"/>
  <c r="K9" i="9" s="1"/>
  <c r="K10" i="9" s="1"/>
  <c r="K11" i="9" s="1"/>
  <c r="K12" i="9" s="1"/>
  <c r="K13" i="9" s="1"/>
  <c r="K14" i="9" s="1"/>
  <c r="K15" i="9" s="1"/>
  <c r="K16" i="9" s="1"/>
  <c r="J5" i="9"/>
  <c r="J6" i="9" s="1"/>
  <c r="J7" i="9" s="1"/>
  <c r="J8" i="9" s="1"/>
  <c r="J9" i="9" s="1"/>
  <c r="J10" i="9" s="1"/>
  <c r="J11" i="9" s="1"/>
  <c r="J12" i="9" s="1"/>
  <c r="J13" i="9" s="1"/>
  <c r="J14" i="9" s="1"/>
  <c r="J15" i="9" s="1"/>
  <c r="I5" i="9"/>
  <c r="I6" i="9" s="1"/>
  <c r="I7" i="9" s="1"/>
  <c r="I8" i="9" s="1"/>
  <c r="I9" i="9" s="1"/>
  <c r="I10" i="9" s="1"/>
  <c r="I11" i="9" s="1"/>
  <c r="I12" i="9" s="1"/>
  <c r="I13" i="9" s="1"/>
  <c r="I14" i="9" s="1"/>
  <c r="H5" i="9"/>
  <c r="H6" i="9" s="1"/>
  <c r="H7" i="9" s="1"/>
  <c r="H8" i="9" s="1"/>
  <c r="H9" i="9" s="1"/>
  <c r="H10" i="9" s="1"/>
  <c r="H11" i="9" s="1"/>
  <c r="H12" i="9" s="1"/>
  <c r="H13" i="9" s="1"/>
  <c r="C5" i="9"/>
  <c r="C6" i="9" s="1"/>
  <c r="C7" i="9" s="1"/>
  <c r="C8" i="9" s="1"/>
  <c r="B5" i="9"/>
  <c r="B6" i="9" s="1"/>
  <c r="B7" i="9" s="1"/>
  <c r="D5" i="9"/>
  <c r="D6" i="9" s="1"/>
  <c r="D7" i="9" s="1"/>
  <c r="D8" i="9" s="1"/>
  <c r="D9" i="9" s="1"/>
  <c r="E5" i="9"/>
  <c r="E6" i="9" s="1"/>
  <c r="E7" i="9" s="1"/>
  <c r="E8" i="9" s="1"/>
  <c r="E9" i="9" s="1"/>
  <c r="E10" i="9" s="1"/>
  <c r="F5" i="9"/>
  <c r="F6" i="9" s="1"/>
  <c r="F7" i="9" s="1"/>
  <c r="F8" i="9" s="1"/>
  <c r="F9" i="9" s="1"/>
  <c r="F10" i="9" s="1"/>
  <c r="F11" i="9" s="1"/>
  <c r="G5" i="9"/>
  <c r="G6" i="9" s="1"/>
  <c r="G7" i="9" s="1"/>
  <c r="G8" i="9" s="1"/>
  <c r="G9" i="9" s="1"/>
  <c r="G10" i="9" s="1"/>
  <c r="G11" i="9" s="1"/>
  <c r="G12" i="9" s="1"/>
  <c r="M9" i="5" s="1"/>
  <c r="I21" i="5" l="1"/>
  <c r="J21" i="5" s="1"/>
  <c r="I11" i="5"/>
  <c r="J11" i="5" s="1"/>
  <c r="I12" i="5"/>
  <c r="J12" i="5" s="1"/>
  <c r="I22" i="5"/>
  <c r="J22" i="5" s="1"/>
  <c r="H79" i="5"/>
  <c r="H75" i="5"/>
  <c r="H82" i="5"/>
  <c r="H87" i="5"/>
  <c r="H61" i="5"/>
  <c r="H86" i="5"/>
  <c r="H73" i="5"/>
  <c r="H63" i="5"/>
  <c r="H66" i="5"/>
  <c r="H77" i="5"/>
  <c r="H71" i="5"/>
  <c r="H80" i="5"/>
  <c r="H84" i="5"/>
  <c r="H68" i="5"/>
  <c r="H64" i="5"/>
  <c r="H62" i="5"/>
  <c r="H69" i="5"/>
  <c r="H83" i="5"/>
  <c r="H76" i="5"/>
  <c r="H81" i="5"/>
  <c r="H88" i="5"/>
  <c r="H60" i="5"/>
  <c r="H65" i="5"/>
  <c r="H78" i="5"/>
  <c r="H74" i="5"/>
  <c r="H70" i="5"/>
  <c r="H85" i="5"/>
  <c r="H58" i="5"/>
  <c r="H59" i="5"/>
  <c r="H67" i="5"/>
  <c r="I30" i="5" s="1"/>
  <c r="J30" i="5" s="1"/>
  <c r="H72" i="5"/>
  <c r="M18" i="5"/>
  <c r="M17" i="5"/>
  <c r="K87" i="5"/>
  <c r="M10" i="5"/>
  <c r="M11" i="5"/>
  <c r="M12" i="5"/>
  <c r="M16" i="5"/>
  <c r="M14" i="5"/>
  <c r="M15" i="5"/>
  <c r="M13" i="5"/>
  <c r="I24" i="5" l="1"/>
  <c r="J24" i="5" s="1"/>
  <c r="I26" i="5"/>
  <c r="J26" i="5" s="1"/>
  <c r="I27" i="5"/>
  <c r="J27" i="5" s="1"/>
  <c r="I15" i="5"/>
  <c r="J15" i="5" s="1"/>
  <c r="I17" i="5"/>
  <c r="J17" i="5" s="1"/>
  <c r="I18" i="5"/>
  <c r="J18" i="5" s="1"/>
  <c r="I19" i="5"/>
  <c r="J19" i="5" s="1"/>
  <c r="I10" i="5"/>
  <c r="J10" i="5" s="1"/>
  <c r="I31" i="5"/>
  <c r="I28" i="5"/>
  <c r="J28" i="5" s="1"/>
  <c r="I13" i="5"/>
  <c r="J13" i="5" s="1"/>
  <c r="I20" i="5"/>
  <c r="J20" i="5" s="1"/>
  <c r="I23" i="5"/>
  <c r="J23" i="5" s="1"/>
  <c r="I29" i="5"/>
  <c r="J29" i="5" s="1"/>
  <c r="I25" i="5"/>
  <c r="J25" i="5" s="1"/>
  <c r="I16" i="5"/>
  <c r="J16" i="5" s="1"/>
  <c r="I14" i="5"/>
  <c r="J14" i="5" s="1"/>
  <c r="H7" i="5"/>
  <c r="K74" i="5"/>
  <c r="K77" i="5"/>
  <c r="K64" i="5"/>
  <c r="K80" i="5"/>
  <c r="K57" i="5"/>
  <c r="K79" i="5"/>
  <c r="K60" i="5"/>
  <c r="K68" i="5"/>
  <c r="K76" i="5"/>
  <c r="K84" i="5"/>
  <c r="K65" i="5"/>
  <c r="K81" i="5"/>
  <c r="K71" i="5"/>
  <c r="K67" i="5"/>
  <c r="K83" i="5"/>
  <c r="K66" i="5"/>
  <c r="K61" i="5"/>
  <c r="K58" i="5"/>
  <c r="K82" i="5"/>
  <c r="K72" i="5"/>
  <c r="K73" i="5"/>
  <c r="K63" i="5"/>
  <c r="K62" i="5"/>
  <c r="K70" i="5"/>
  <c r="K78" i="5"/>
  <c r="K86" i="5"/>
  <c r="K69" i="5"/>
  <c r="K85" i="5"/>
  <c r="K59" i="5"/>
  <c r="K75" i="5"/>
  <c r="H8" i="5"/>
  <c r="H9" i="5"/>
  <c r="J31" i="5" l="1"/>
  <c r="I32" i="5"/>
  <c r="I8" i="5"/>
  <c r="I7" i="5"/>
  <c r="I9" i="5"/>
  <c r="G4" i="5"/>
  <c r="I33" i="5" l="1"/>
  <c r="J32" i="5"/>
  <c r="K28" i="5"/>
  <c r="K21" i="5"/>
  <c r="K17" i="5"/>
  <c r="K22" i="5"/>
  <c r="K52" i="5"/>
  <c r="K19" i="5"/>
  <c r="K41" i="5"/>
  <c r="K31" i="5"/>
  <c r="K15" i="5"/>
  <c r="K48" i="5"/>
  <c r="K38" i="5"/>
  <c r="K43" i="5"/>
  <c r="K9" i="5"/>
  <c r="J9" i="5"/>
  <c r="K47" i="5"/>
  <c r="K49" i="5"/>
  <c r="K30" i="5"/>
  <c r="K29" i="5"/>
  <c r="K24" i="5"/>
  <c r="K33" i="5"/>
  <c r="K37" i="5"/>
  <c r="K39" i="5"/>
  <c r="K11" i="5"/>
  <c r="K56" i="5"/>
  <c r="K53" i="5"/>
  <c r="K27" i="5"/>
  <c r="K7" i="5"/>
  <c r="J7" i="5"/>
  <c r="K23" i="5"/>
  <c r="K20" i="5"/>
  <c r="K44" i="5"/>
  <c r="K36" i="5"/>
  <c r="K45" i="5"/>
  <c r="K18" i="5"/>
  <c r="K51" i="5"/>
  <c r="K40" i="5"/>
  <c r="K25" i="5"/>
  <c r="K12" i="5"/>
  <c r="K50" i="5"/>
  <c r="K46" i="5"/>
  <c r="K14" i="5"/>
  <c r="K13" i="5"/>
  <c r="K55" i="5"/>
  <c r="K54" i="5"/>
  <c r="K35" i="5"/>
  <c r="K26" i="5"/>
  <c r="K32" i="5"/>
  <c r="K16" i="5"/>
  <c r="K8" i="5"/>
  <c r="J8" i="5"/>
  <c r="K42" i="5"/>
  <c r="K10" i="5"/>
  <c r="K34" i="5"/>
  <c r="J33" i="5" l="1"/>
  <c r="I34" i="5"/>
  <c r="J34" i="5" l="1"/>
  <c r="I35" i="5"/>
  <c r="J35" i="5" l="1"/>
  <c r="I36" i="5"/>
  <c r="I37" i="5" l="1"/>
  <c r="J36" i="5"/>
  <c r="J37" i="5" l="1"/>
  <c r="I38" i="5"/>
  <c r="J38" i="5" l="1"/>
  <c r="I39" i="5"/>
  <c r="J39" i="5" l="1"/>
  <c r="I40" i="5"/>
  <c r="I41" i="5" l="1"/>
  <c r="J40" i="5"/>
  <c r="J41" i="5" l="1"/>
  <c r="I42" i="5"/>
  <c r="I43" i="5" l="1"/>
  <c r="J42" i="5"/>
  <c r="J43" i="5" l="1"/>
  <c r="I44" i="5"/>
  <c r="I45" i="5" l="1"/>
  <c r="J44" i="5"/>
  <c r="J45" i="5" l="1"/>
  <c r="I46" i="5"/>
  <c r="J46" i="5" l="1"/>
  <c r="I47" i="5"/>
  <c r="J47" i="5" l="1"/>
  <c r="I48" i="5"/>
  <c r="I49" i="5" l="1"/>
  <c r="J48" i="5"/>
  <c r="I50" i="5" l="1"/>
  <c r="J49" i="5"/>
  <c r="I51" i="5" l="1"/>
  <c r="J50" i="5"/>
  <c r="I52" i="5" l="1"/>
  <c r="J51" i="5"/>
  <c r="I53" i="5" l="1"/>
  <c r="J52" i="5"/>
  <c r="J53" i="5" l="1"/>
  <c r="I54" i="5"/>
  <c r="J54" i="5" l="1"/>
  <c r="I55" i="5"/>
  <c r="I56" i="5" l="1"/>
  <c r="J55" i="5"/>
  <c r="I57" i="5" l="1"/>
  <c r="J56" i="5"/>
  <c r="J57" i="5" l="1"/>
  <c r="I58" i="5"/>
  <c r="J58" i="5" l="1"/>
  <c r="I59" i="5"/>
  <c r="I60" i="5" l="1"/>
  <c r="J59" i="5"/>
  <c r="J60" i="5" l="1"/>
  <c r="I61" i="5"/>
  <c r="I62" i="5" l="1"/>
  <c r="J61" i="5"/>
  <c r="I63" i="5" l="1"/>
  <c r="J62" i="5"/>
  <c r="J63" i="5" l="1"/>
  <c r="I64" i="5"/>
  <c r="J64" i="5" l="1"/>
  <c r="I65" i="5"/>
  <c r="J65" i="5" l="1"/>
  <c r="I66" i="5"/>
  <c r="J66" i="5" l="1"/>
  <c r="I67" i="5"/>
  <c r="J67" i="5" l="1"/>
  <c r="I68" i="5"/>
  <c r="J68" i="5" l="1"/>
  <c r="I69" i="5"/>
  <c r="J69" i="5" l="1"/>
  <c r="I70" i="5"/>
  <c r="J70" i="5" l="1"/>
  <c r="I71" i="5"/>
  <c r="J71" i="5" l="1"/>
  <c r="I72" i="5"/>
  <c r="I73" i="5" l="1"/>
  <c r="J72" i="5"/>
  <c r="J73" i="5" l="1"/>
  <c r="I74" i="5"/>
  <c r="J74" i="5" l="1"/>
  <c r="I75" i="5"/>
  <c r="J75" i="5" l="1"/>
  <c r="I76" i="5"/>
  <c r="I77" i="5" l="1"/>
  <c r="J76" i="5"/>
  <c r="J77" i="5" l="1"/>
  <c r="I78" i="5"/>
  <c r="I79" i="5" l="1"/>
  <c r="J78" i="5"/>
  <c r="I80" i="5" l="1"/>
  <c r="J79" i="5"/>
  <c r="I81" i="5" l="1"/>
  <c r="J80" i="5"/>
  <c r="J81" i="5" l="1"/>
  <c r="I82" i="5"/>
  <c r="I83" i="5" l="1"/>
  <c r="J82" i="5"/>
  <c r="J83" i="5" l="1"/>
  <c r="I84" i="5"/>
  <c r="I85" i="5" l="1"/>
  <c r="J84" i="5"/>
  <c r="J85" i="5" l="1"/>
  <c r="I86" i="5"/>
  <c r="J86" i="5" l="1"/>
  <c r="I87" i="5"/>
  <c r="J87" i="5" l="1"/>
  <c r="I88" i="5"/>
  <c r="J88" i="5" l="1"/>
  <c r="I89" i="5"/>
  <c r="J89" i="5" l="1"/>
  <c r="I90" i="5"/>
  <c r="J90" i="5" l="1"/>
  <c r="I91" i="5"/>
  <c r="I92" i="5" l="1"/>
  <c r="J91" i="5"/>
  <c r="J92" i="5" l="1"/>
  <c r="I93" i="5"/>
  <c r="J93" i="5" l="1"/>
  <c r="I94" i="5"/>
  <c r="I95" i="5" l="1"/>
  <c r="J94" i="5"/>
  <c r="I96" i="5" l="1"/>
  <c r="J95" i="5"/>
  <c r="I97" i="5" l="1"/>
  <c r="J96" i="5"/>
  <c r="I98" i="5" l="1"/>
  <c r="J97" i="5"/>
  <c r="I99" i="5" l="1"/>
  <c r="J98" i="5"/>
  <c r="I100" i="5" l="1"/>
  <c r="J99" i="5"/>
  <c r="J100" i="5" l="1"/>
  <c r="I101" i="5"/>
  <c r="I102" i="5" l="1"/>
  <c r="J101" i="5"/>
  <c r="J102" i="5" l="1"/>
  <c r="I103" i="5"/>
  <c r="J103" i="5" l="1"/>
  <c r="I104" i="5"/>
  <c r="J104" i="5" l="1"/>
  <c r="I105" i="5"/>
  <c r="I106" i="5" l="1"/>
  <c r="J106" i="5" s="1"/>
  <c r="J105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Gerhard Bischoff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zur manuellen Eingabe unterschiedlicher Piloten-Zahlen in einem Wettbewerb
</t>
        </r>
      </text>
    </comment>
    <comment ref="G4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Normalisierungs-Konstante zur Angleichung des Wertesprungs  durch die Progression auf den Bonusplätzen.
(Addtition zum Zwischenergebnis)
</t>
        </r>
      </text>
    </comment>
    <comment ref="H4" authorId="0" shapeId="0" xr:uid="{00000000-0006-0000-0000-000003000000}">
      <text>
        <r>
          <rPr>
            <sz val="9"/>
            <color indexed="81"/>
            <rFont val="Tahoma"/>
            <family val="2"/>
          </rPr>
          <t>auf/ab-
gerundet</t>
        </r>
      </text>
    </comment>
    <comment ref="A5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aus Sheet </t>
        </r>
        <r>
          <rPr>
            <b/>
            <sz val="9"/>
            <color indexed="81"/>
            <rFont val="Tahoma"/>
            <family val="2"/>
          </rPr>
          <t>Dummy-ERGEBNISLISTE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rote Zellen sind Bonus-berechtigt.
</t>
        </r>
      </text>
    </comment>
    <comment ref="G6" authorId="0" shapeId="0" xr:uid="{00000000-0006-0000-0000-000006000000}">
      <text>
        <r>
          <rPr>
            <sz val="9"/>
            <color indexed="81"/>
            <rFont val="Tahoma"/>
            <family val="2"/>
          </rPr>
          <t>Norm-Progression x Teilnehmer/100 x
Bewertungsfaktor</t>
        </r>
      </text>
    </comment>
    <comment ref="H6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Vorrundenergebnis + bewertete Progression
</t>
        </r>
      </text>
    </comment>
  </commentList>
</comments>
</file>

<file path=xl/sharedStrings.xml><?xml version="1.0" encoding="utf-8"?>
<sst xmlns="http://schemas.openxmlformats.org/spreadsheetml/2006/main" count="248" uniqueCount="245">
  <si>
    <t>Platz</t>
  </si>
  <si>
    <t>Zwischen-Ergebnis</t>
  </si>
  <si>
    <t>"Fly-off"
Faktor</t>
  </si>
  <si>
    <t>Teilnehmer</t>
  </si>
  <si>
    <t>mit "Fly-off"</t>
  </si>
  <si>
    <t xml:space="preserve"> </t>
  </si>
  <si>
    <t xml:space="preserve">y = -0,0127x + 0,1727 </t>
  </si>
  <si>
    <t xml:space="preserve">y = -0,0108x + 0,1708 </t>
  </si>
  <si>
    <t xml:space="preserve">y = -0,014x + 0,174 </t>
  </si>
  <si>
    <t xml:space="preserve">y = -0,035x + 0,195 </t>
  </si>
  <si>
    <t xml:space="preserve">y = -0,028x + 0,188 </t>
  </si>
  <si>
    <t xml:space="preserve">y = -0,0233x + 0,1833 </t>
  </si>
  <si>
    <t xml:space="preserve">y = -0,02x + 0,18 </t>
  </si>
  <si>
    <t xml:space="preserve">y = -0,0175x + 0,1775 </t>
  </si>
  <si>
    <t xml:space="preserve">y = -0,0156x + 0,1756 </t>
  </si>
  <si>
    <t xml:space="preserve">y = -0,01x + 0,17 </t>
  </si>
  <si>
    <t xml:space="preserve">y = -0,0117x + 0,1717 </t>
  </si>
  <si>
    <t>Fly-off  Teilnehmerzahl</t>
  </si>
  <si>
    <t>"Fly-off"
Teilnehmer</t>
  </si>
  <si>
    <t>Polynom zur Berechnung der Multiplikatoren</t>
  </si>
  <si>
    <t>Platz
 "Fly-off"</t>
  </si>
  <si>
    <t>Name</t>
  </si>
  <si>
    <t>Vorname</t>
  </si>
  <si>
    <t>Wettbewerbs-Ergebnisliste</t>
  </si>
  <si>
    <t>Bonus
"Fly-off"</t>
  </si>
  <si>
    <t>Bonus für "Fly-off" für Teilnehmerzahlen von 5 bis 15</t>
  </si>
  <si>
    <t>Original Ergebnis</t>
  </si>
  <si>
    <t>"Normprogression" 
für Bonus bei 100 Teilnehmer (Vorschlag)</t>
  </si>
  <si>
    <t>Wettbewerbs-Klassse</t>
  </si>
  <si>
    <t>FAI_Klassen</t>
  </si>
  <si>
    <t>F3B</t>
  </si>
  <si>
    <t>F3F</t>
  </si>
  <si>
    <t>F5J</t>
  </si>
  <si>
    <t>F3K</t>
  </si>
  <si>
    <t>Bonus-Berechnung</t>
  </si>
  <si>
    <t>Progressions
Gewichtungs-Faktor</t>
  </si>
  <si>
    <t>Bonus-
Plätze  Limitierung auf [%]</t>
  </si>
  <si>
    <t>teilnehmerabhängige Progression 
gewichtet</t>
  </si>
  <si>
    <t>Limit_Ein</t>
  </si>
  <si>
    <t>F3F / F3K</t>
  </si>
  <si>
    <t xml:space="preserve"> gerundet</t>
  </si>
  <si>
    <t>ungerundet</t>
  </si>
  <si>
    <r>
      <rPr>
        <b/>
        <u/>
        <sz val="11"/>
        <color theme="1"/>
        <rFont val="Calibri"/>
        <family val="2"/>
        <scheme val="minor"/>
      </rPr>
      <t xml:space="preserve">Anleitung: </t>
    </r>
    <r>
      <rPr>
        <sz val="11"/>
        <color theme="1"/>
        <rFont val="Calibri"/>
        <family val="2"/>
        <scheme val="minor"/>
      </rPr>
      <t xml:space="preserve">
Das SHEET "</t>
    </r>
    <r>
      <rPr>
        <b/>
        <sz val="11"/>
        <color theme="1"/>
        <rFont val="Calibri"/>
        <family val="2"/>
        <scheme val="minor"/>
      </rPr>
      <t>Dummy-Ergebnisliste</t>
    </r>
    <r>
      <rPr>
        <sz val="11"/>
        <color theme="1"/>
        <rFont val="Calibri"/>
        <family val="2"/>
        <scheme val="minor"/>
      </rPr>
      <t xml:space="preserve">" kann mit den Daten eines auszuwertenden Wettbewerbs befüllt werden. Diese sind in der entsprechenden Spalten-Struktur dorthin zu kopieren (ohne Spaltentitel !). Diese Daten werden dann unter "Wettbewerbs-Ergebnisliste" angezeigt und stehen für die Bonusberechnung zur Verfügung.
Die </t>
    </r>
    <r>
      <rPr>
        <b/>
        <sz val="11"/>
        <color theme="1"/>
        <rFont val="Calibri"/>
        <family val="2"/>
        <scheme val="minor"/>
      </rPr>
      <t>Anzahl der Teilnehmer</t>
    </r>
    <r>
      <rPr>
        <sz val="11"/>
        <color theme="1"/>
        <rFont val="Calibri"/>
        <family val="2"/>
        <scheme val="minor"/>
      </rPr>
      <t xml:space="preserve"> muß zusätzlich in die </t>
    </r>
    <r>
      <rPr>
        <b/>
        <sz val="11"/>
        <color theme="1"/>
        <rFont val="Calibri"/>
        <family val="2"/>
        <scheme val="minor"/>
      </rPr>
      <t>Zelle A3</t>
    </r>
    <r>
      <rPr>
        <sz val="11"/>
        <color theme="1"/>
        <rFont val="Calibri"/>
        <family val="2"/>
        <scheme val="minor"/>
      </rPr>
      <t xml:space="preserve"> eingetragen werden. Sie kann variiert werden, um direkt die Auswirkung auf die Bonusberechnung zu sehen.</t>
    </r>
  </si>
  <si>
    <t xml:space="preserve">Platz
</t>
  </si>
  <si>
    <t>Berechnung der Punkte gemäß "DAeC 1.14"  
Klasse F3F und F3K Progressionsfaktor 0,8 Bonusplätze 50%</t>
  </si>
  <si>
    <t>Nachname 1</t>
  </si>
  <si>
    <t>Nachname 2</t>
  </si>
  <si>
    <t>Nachname 3</t>
  </si>
  <si>
    <t>Nachname 4</t>
  </si>
  <si>
    <t>Nachname 5</t>
  </si>
  <si>
    <t>Nachname 9</t>
  </si>
  <si>
    <t>Nachname 10</t>
  </si>
  <si>
    <t>Nachname 11</t>
  </si>
  <si>
    <t>Nachname 12</t>
  </si>
  <si>
    <t>Nachname 13</t>
  </si>
  <si>
    <t>Nachname 14</t>
  </si>
  <si>
    <t>Nachname 15</t>
  </si>
  <si>
    <t>Nachname 16</t>
  </si>
  <si>
    <t>Nachname 17</t>
  </si>
  <si>
    <t>Nachname 18</t>
  </si>
  <si>
    <t>Nachname 21</t>
  </si>
  <si>
    <t>Nachname 22</t>
  </si>
  <si>
    <t>Nachname 23</t>
  </si>
  <si>
    <t>Nachname 25</t>
  </si>
  <si>
    <t>Nachname 26</t>
  </si>
  <si>
    <t>Nachname 27</t>
  </si>
  <si>
    <t>Nachname 28</t>
  </si>
  <si>
    <t>Nachname 29</t>
  </si>
  <si>
    <t>Nachname 30</t>
  </si>
  <si>
    <t>Nachname 31</t>
  </si>
  <si>
    <t>Nachname 32</t>
  </si>
  <si>
    <t>Nachname 33</t>
  </si>
  <si>
    <t>Nachname 34</t>
  </si>
  <si>
    <t>Nachname 35</t>
  </si>
  <si>
    <t>Nachname 36</t>
  </si>
  <si>
    <t>Nachname 37</t>
  </si>
  <si>
    <t>Nachname 38</t>
  </si>
  <si>
    <t>Nachname 39</t>
  </si>
  <si>
    <t>Nachname 40</t>
  </si>
  <si>
    <t>Nachname 41</t>
  </si>
  <si>
    <t>Nachname 42</t>
  </si>
  <si>
    <t>Nachname 43</t>
  </si>
  <si>
    <t>Nachname 44</t>
  </si>
  <si>
    <t>Nachname 45</t>
  </si>
  <si>
    <t>Nachname 46</t>
  </si>
  <si>
    <t>Nachname 47</t>
  </si>
  <si>
    <t>Nachname 48</t>
  </si>
  <si>
    <t>Nachname 49</t>
  </si>
  <si>
    <t>Nachname 50</t>
  </si>
  <si>
    <t>Nachname 51</t>
  </si>
  <si>
    <t>Nachname 52</t>
  </si>
  <si>
    <t>Nachname 53</t>
  </si>
  <si>
    <t>Nachname 54</t>
  </si>
  <si>
    <t>Nachname 55</t>
  </si>
  <si>
    <t>Nachname 56</t>
  </si>
  <si>
    <t>Nachname 57</t>
  </si>
  <si>
    <t>Nachname 58</t>
  </si>
  <si>
    <t>Nachname 59</t>
  </si>
  <si>
    <t>Nachname 60</t>
  </si>
  <si>
    <t>Nachname 61</t>
  </si>
  <si>
    <t>Nachname 62</t>
  </si>
  <si>
    <t>Nachname 63</t>
  </si>
  <si>
    <t>Vorname 1</t>
  </si>
  <si>
    <t>Vorname 2</t>
  </si>
  <si>
    <t>Vorname 3</t>
  </si>
  <si>
    <t>Vorname 4</t>
  </si>
  <si>
    <t>Vorname 5</t>
  </si>
  <si>
    <t>Vorname 6</t>
  </si>
  <si>
    <t>Vorname 7</t>
  </si>
  <si>
    <t>Vorname 8</t>
  </si>
  <si>
    <t>Vorname 9</t>
  </si>
  <si>
    <t>Vorname 10</t>
  </si>
  <si>
    <t>Vorname 11</t>
  </si>
  <si>
    <t>Vorname 12</t>
  </si>
  <si>
    <t>Vorname 13</t>
  </si>
  <si>
    <t>Vorname 14</t>
  </si>
  <si>
    <t>Vorname 15</t>
  </si>
  <si>
    <t>Vorname 16</t>
  </si>
  <si>
    <t>Vorname 17</t>
  </si>
  <si>
    <t>Vorname 18</t>
  </si>
  <si>
    <t>Vorname 19</t>
  </si>
  <si>
    <t>Vorname 20</t>
  </si>
  <si>
    <t>Vorname 21</t>
  </si>
  <si>
    <t>Vorname 22</t>
  </si>
  <si>
    <t>Vorname 23</t>
  </si>
  <si>
    <t>Vorname 24</t>
  </si>
  <si>
    <t>Vorname 25</t>
  </si>
  <si>
    <t>Vorname 26</t>
  </si>
  <si>
    <t>Vorname 27</t>
  </si>
  <si>
    <t>Vorname 28</t>
  </si>
  <si>
    <t>Vorname 29</t>
  </si>
  <si>
    <t>Vorname 30</t>
  </si>
  <si>
    <t>Vorname 31</t>
  </si>
  <si>
    <t>Vorname 32</t>
  </si>
  <si>
    <t>Vorname 33</t>
  </si>
  <si>
    <t>Vorname 34</t>
  </si>
  <si>
    <t>Vorname 35</t>
  </si>
  <si>
    <t>Vorname 36</t>
  </si>
  <si>
    <t>Vorname 37</t>
  </si>
  <si>
    <t>Vorname 38</t>
  </si>
  <si>
    <t>Vorname 39</t>
  </si>
  <si>
    <t>Vorname 40</t>
  </si>
  <si>
    <t>Vorname 41</t>
  </si>
  <si>
    <t>Vorname 42</t>
  </si>
  <si>
    <t>Vorname 43</t>
  </si>
  <si>
    <t>Vorname 44</t>
  </si>
  <si>
    <t>Vorname 45</t>
  </si>
  <si>
    <t>Vorname 46</t>
  </si>
  <si>
    <t>Vorname 47</t>
  </si>
  <si>
    <t>Vorname 48</t>
  </si>
  <si>
    <t>Vorname 49</t>
  </si>
  <si>
    <t>Vorname 50</t>
  </si>
  <si>
    <t>Vorname 51</t>
  </si>
  <si>
    <t>Vorname 52</t>
  </si>
  <si>
    <t>Vorname 53</t>
  </si>
  <si>
    <t>Vorname 54</t>
  </si>
  <si>
    <t>Vorname 55</t>
  </si>
  <si>
    <t>Vorname 56</t>
  </si>
  <si>
    <t>Vorname 57</t>
  </si>
  <si>
    <t>Vorname 58</t>
  </si>
  <si>
    <t>Vorname 59</t>
  </si>
  <si>
    <t>Vorname 60</t>
  </si>
  <si>
    <t>Vorname 61</t>
  </si>
  <si>
    <t>Vorname 62</t>
  </si>
  <si>
    <t>Vorname 63</t>
  </si>
  <si>
    <t>Nachname 64</t>
  </si>
  <si>
    <t>Vorname 64</t>
  </si>
  <si>
    <t>Nachname 65</t>
  </si>
  <si>
    <t>Vorname 65</t>
  </si>
  <si>
    <t>Nachname 66</t>
  </si>
  <si>
    <t>Vorname 66</t>
  </si>
  <si>
    <t>Nachname 67</t>
  </si>
  <si>
    <t>Vorname 67</t>
  </si>
  <si>
    <t>Nachname 68</t>
  </si>
  <si>
    <t>Vorname 68</t>
  </si>
  <si>
    <t>Nachname 69</t>
  </si>
  <si>
    <t>Vorname 69</t>
  </si>
  <si>
    <t>Nachname 70</t>
  </si>
  <si>
    <t>Vorname 70</t>
  </si>
  <si>
    <t>Nachname 71</t>
  </si>
  <si>
    <t>Vorname 71</t>
  </si>
  <si>
    <t>Nachname 72</t>
  </si>
  <si>
    <t>Vorname 72</t>
  </si>
  <si>
    <t>Nachname 73</t>
  </si>
  <si>
    <t>Vorname 73</t>
  </si>
  <si>
    <t>Nachname 74</t>
  </si>
  <si>
    <t>Vorname 74</t>
  </si>
  <si>
    <t>Nachname 75</t>
  </si>
  <si>
    <t>Vorname 75</t>
  </si>
  <si>
    <t>Nachname 76</t>
  </si>
  <si>
    <t>Vorname 76</t>
  </si>
  <si>
    <t>Nachname 77</t>
  </si>
  <si>
    <t>Vorname 77</t>
  </si>
  <si>
    <t>Nachname 78</t>
  </si>
  <si>
    <t>Vorname 78</t>
  </si>
  <si>
    <t>Nachname 79</t>
  </si>
  <si>
    <t>Vorname 79</t>
  </si>
  <si>
    <t>Nachname 80</t>
  </si>
  <si>
    <t>Vorname 80</t>
  </si>
  <si>
    <t>Nachname 81</t>
  </si>
  <si>
    <t>Vorname 81</t>
  </si>
  <si>
    <t>Nachname 82</t>
  </si>
  <si>
    <t>Vorname 82</t>
  </si>
  <si>
    <t>Nachname 83</t>
  </si>
  <si>
    <t>Vorname 83</t>
  </si>
  <si>
    <t>Nachname 84</t>
  </si>
  <si>
    <t>Vorname 84</t>
  </si>
  <si>
    <t>Nachname 85</t>
  </si>
  <si>
    <t>Vorname 85</t>
  </si>
  <si>
    <t>Nachname 86</t>
  </si>
  <si>
    <t>Vorname 86</t>
  </si>
  <si>
    <t>Nachname 87</t>
  </si>
  <si>
    <t>Vorname 87</t>
  </si>
  <si>
    <t>Nachname 88</t>
  </si>
  <si>
    <t>Vorname 88</t>
  </si>
  <si>
    <t>Nachname 89</t>
  </si>
  <si>
    <t>Vorname 89</t>
  </si>
  <si>
    <t>Nachname 90</t>
  </si>
  <si>
    <t>Vorname 90</t>
  </si>
  <si>
    <t>Nachname 91</t>
  </si>
  <si>
    <t>Vorname 91</t>
  </si>
  <si>
    <t>Nachname 92</t>
  </si>
  <si>
    <t>Vorname 92</t>
  </si>
  <si>
    <t>Nachname 93</t>
  </si>
  <si>
    <t>Vorname 93</t>
  </si>
  <si>
    <t>Nachname 94</t>
  </si>
  <si>
    <t>Vorname 94</t>
  </si>
  <si>
    <t>Nachname 95</t>
  </si>
  <si>
    <t>Vorname 95</t>
  </si>
  <si>
    <t>Nachname 96</t>
  </si>
  <si>
    <t>Vorname 96</t>
  </si>
  <si>
    <t>Nachname 97</t>
  </si>
  <si>
    <t>Vorname 97</t>
  </si>
  <si>
    <t>Nachname 98</t>
  </si>
  <si>
    <t>Vorname 98</t>
  </si>
  <si>
    <t>Nachname 99</t>
  </si>
  <si>
    <t>Vorname 99</t>
  </si>
  <si>
    <t>Nachname 100</t>
  </si>
  <si>
    <t>Vorname 100</t>
  </si>
  <si>
    <t>Nachname 6</t>
  </si>
  <si>
    <t>Nachname 7</t>
  </si>
  <si>
    <t>Nachname 8</t>
  </si>
  <si>
    <t>Nachname 19</t>
  </si>
  <si>
    <t>Nachname 20</t>
  </si>
  <si>
    <t>Nachname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</si>
</sst>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5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CC"/>
        <bgColor indexed="64"/>
      </patternFill>
    </fill>
    <fill>
      <gradientFill degree="90">
        <stop position="0">
          <color theme="0"/>
        </stop>
        <stop position="0.5">
          <color rgb="FFE4F7D1"/>
        </stop>
        <stop position="1">
          <color theme="0"/>
        </stop>
      </gradientFill>
    </fill>
    <fill>
      <gradientFill>
        <stop position="0">
          <color theme="0"/>
        </stop>
        <stop position="0.5">
          <color rgb="FFE4F7D1"/>
        </stop>
        <stop position="1">
          <color theme="0"/>
        </stop>
      </gradientFill>
    </fill>
    <fill>
      <patternFill patternType="solid">
        <fgColor theme="5" tint="0.59996337778862885"/>
        <bgColor auto="1"/>
      </patternFill>
    </fill>
    <fill>
      <patternFill patternType="solid">
        <fgColor theme="9" tint="0.599963377788628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9" fontId="9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1" fontId="1" fillId="0" borderId="0" xfId="0" applyNumberFormat="1" applyFont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" fontId="0" fillId="0" borderId="0" xfId="0" applyNumberFormat="1" applyFill="1" applyAlignment="1">
      <alignment horizontal="center"/>
    </xf>
    <xf numFmtId="0" fontId="7" fillId="0" borderId="0" xfId="0" applyFont="1" applyAlignment="1">
      <alignment horizontal="left"/>
    </xf>
    <xf numFmtId="1" fontId="7" fillId="0" borderId="0" xfId="0" applyNumberFormat="1" applyFont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2" fontId="0" fillId="0" borderId="0" xfId="0" applyNumberFormat="1" applyFill="1" applyAlignment="1">
      <alignment horizontal="center"/>
    </xf>
    <xf numFmtId="0" fontId="7" fillId="0" borderId="0" xfId="0" applyFont="1" applyFill="1" applyAlignment="1">
      <alignment horizontal="left"/>
    </xf>
    <xf numFmtId="10" fontId="6" fillId="0" borderId="0" xfId="0" applyNumberFormat="1" applyFont="1" applyBorder="1" applyAlignment="1">
      <alignment horizontal="center" vertical="center"/>
    </xf>
    <xf numFmtId="10" fontId="0" fillId="0" borderId="0" xfId="0" applyNumberFormat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0" fillId="0" borderId="3" xfId="0" applyBorder="1"/>
    <xf numFmtId="9" fontId="0" fillId="0" borderId="0" xfId="7" applyFont="1" applyAlignment="1">
      <alignment horizontal="center"/>
    </xf>
    <xf numFmtId="10" fontId="0" fillId="0" borderId="0" xfId="7" applyNumberFormat="1" applyFont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0" fontId="0" fillId="0" borderId="0" xfId="0" applyNumberFormat="1" applyBorder="1"/>
    <xf numFmtId="0" fontId="1" fillId="0" borderId="11" xfId="0" applyFont="1" applyBorder="1" applyAlignment="1">
      <alignment horizontal="center"/>
    </xf>
    <xf numFmtId="10" fontId="0" fillId="0" borderId="10" xfId="7" applyNumberFormat="1" applyFont="1" applyBorder="1" applyAlignment="1">
      <alignment horizontal="center"/>
    </xf>
    <xf numFmtId="0" fontId="12" fillId="0" borderId="0" xfId="0" applyFont="1" applyAlignment="1">
      <alignment horizontal="left" readingOrder="1"/>
    </xf>
    <xf numFmtId="0" fontId="1" fillId="0" borderId="13" xfId="0" applyFont="1" applyBorder="1" applyAlignment="1">
      <alignment horizontal="center"/>
    </xf>
    <xf numFmtId="10" fontId="0" fillId="0" borderId="7" xfId="7" applyNumberFormat="1" applyFont="1" applyBorder="1" applyAlignment="1">
      <alignment horizontal="center"/>
    </xf>
    <xf numFmtId="1" fontId="1" fillId="0" borderId="11" xfId="0" applyNumberFormat="1" applyFont="1" applyBorder="1" applyAlignment="1">
      <alignment horizontal="center"/>
    </xf>
    <xf numFmtId="10" fontId="0" fillId="0" borderId="10" xfId="0" applyNumberFormat="1" applyBorder="1"/>
    <xf numFmtId="10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14" fillId="0" borderId="0" xfId="0" applyFont="1" applyAlignment="1">
      <alignment horizontal="center" textRotation="90" wrapText="1" readingOrder="1"/>
    </xf>
    <xf numFmtId="0" fontId="13" fillId="0" borderId="0" xfId="0" applyFont="1" applyBorder="1" applyAlignment="1">
      <alignment horizontal="center" textRotation="90" readingOrder="1"/>
    </xf>
    <xf numFmtId="0" fontId="13" fillId="0" borderId="7" xfId="0" applyFont="1" applyBorder="1" applyAlignment="1">
      <alignment horizontal="center" textRotation="90" readingOrder="1"/>
    </xf>
    <xf numFmtId="0" fontId="13" fillId="0" borderId="14" xfId="0" applyFont="1" applyBorder="1" applyAlignment="1">
      <alignment horizontal="center" textRotation="90" readingOrder="1"/>
    </xf>
    <xf numFmtId="10" fontId="0" fillId="0" borderId="0" xfId="7" applyNumberFormat="1" applyFont="1" applyAlignment="1">
      <alignment horizontal="left"/>
    </xf>
    <xf numFmtId="10" fontId="0" fillId="0" borderId="13" xfId="7" applyNumberFormat="1" applyFont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164" fontId="1" fillId="0" borderId="2" xfId="0" applyNumberFormat="1" applyFont="1" applyBorder="1" applyAlignment="1">
      <alignment horizontal="center" wrapText="1"/>
    </xf>
    <xf numFmtId="2" fontId="1" fillId="3" borderId="6" xfId="0" applyNumberFormat="1" applyFont="1" applyFill="1" applyBorder="1" applyAlignment="1">
      <alignment horizontal="center" wrapText="1"/>
    </xf>
    <xf numFmtId="2" fontId="1" fillId="3" borderId="2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7" applyNumberFormat="1" applyFont="1" applyAlignment="1">
      <alignment horizontal="left"/>
    </xf>
    <xf numFmtId="0" fontId="1" fillId="0" borderId="2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0" fontId="4" fillId="0" borderId="0" xfId="6" applyProtection="1">
      <protection locked="0"/>
    </xf>
    <xf numFmtId="0" fontId="0" fillId="0" borderId="0" xfId="0" applyProtection="1">
      <protection locked="0"/>
    </xf>
    <xf numFmtId="0" fontId="1" fillId="6" borderId="2" xfId="0" applyFont="1" applyFill="1" applyBorder="1" applyAlignment="1">
      <alignment horizontal="left"/>
    </xf>
    <xf numFmtId="164" fontId="1" fillId="6" borderId="2" xfId="0" applyNumberFormat="1" applyFont="1" applyFill="1" applyBorder="1"/>
    <xf numFmtId="0" fontId="1" fillId="6" borderId="2" xfId="0" applyFont="1" applyFill="1" applyBorder="1" applyAlignment="1">
      <alignment horizontal="center" wrapText="1"/>
    </xf>
    <xf numFmtId="1" fontId="0" fillId="0" borderId="14" xfId="0" applyNumberFormat="1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" fontId="0" fillId="0" borderId="15" xfId="0" applyNumberFormat="1" applyBorder="1" applyAlignment="1" applyProtection="1">
      <alignment horizontal="center"/>
    </xf>
    <xf numFmtId="1" fontId="0" fillId="0" borderId="13" xfId="0" applyNumberFormat="1" applyBorder="1" applyAlignment="1" applyProtection="1">
      <alignment horizontal="center"/>
    </xf>
    <xf numFmtId="1" fontId="1" fillId="7" borderId="2" xfId="0" applyNumberFormat="1" applyFont="1" applyFill="1" applyBorder="1" applyAlignment="1">
      <alignment horizontal="center" wrapText="1"/>
    </xf>
    <xf numFmtId="164" fontId="6" fillId="7" borderId="10" xfId="0" applyNumberFormat="1" applyFont="1" applyFill="1" applyBorder="1" applyAlignment="1">
      <alignment horizontal="center" vertical="center"/>
    </xf>
    <xf numFmtId="164" fontId="6" fillId="7" borderId="1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wrapText="1"/>
    </xf>
    <xf numFmtId="1" fontId="1" fillId="0" borderId="12" xfId="0" applyNumberFormat="1" applyFont="1" applyBorder="1" applyAlignment="1">
      <alignment horizontal="center" vertical="center" wrapText="1"/>
    </xf>
    <xf numFmtId="2" fontId="15" fillId="4" borderId="14" xfId="0" applyNumberFormat="1" applyFont="1" applyFill="1" applyBorder="1" applyAlignment="1">
      <alignment horizontal="center"/>
    </xf>
    <xf numFmtId="1" fontId="0" fillId="8" borderId="18" xfId="0" applyNumberFormat="1" applyFont="1" applyFill="1" applyBorder="1" applyAlignment="1" applyProtection="1">
      <alignment horizontal="center"/>
      <protection locked="0"/>
    </xf>
    <xf numFmtId="1" fontId="1" fillId="8" borderId="18" xfId="0" applyNumberFormat="1" applyFont="1" applyFill="1" applyBorder="1" applyAlignment="1" applyProtection="1">
      <alignment horizontal="center"/>
      <protection locked="0"/>
    </xf>
    <xf numFmtId="164" fontId="1" fillId="8" borderId="18" xfId="0" applyNumberFormat="1" applyFont="1" applyFill="1" applyBorder="1" applyAlignment="1" applyProtection="1">
      <alignment horizontal="center"/>
      <protection locked="0"/>
    </xf>
    <xf numFmtId="9" fontId="1" fillId="8" borderId="18" xfId="7" applyFont="1" applyFill="1" applyBorder="1" applyAlignment="1" applyProtection="1">
      <alignment horizontal="center"/>
      <protection locked="0"/>
    </xf>
    <xf numFmtId="1" fontId="1" fillId="0" borderId="17" xfId="0" applyNumberFormat="1" applyFont="1" applyBorder="1" applyAlignment="1">
      <alignment vertical="center" wrapText="1"/>
    </xf>
    <xf numFmtId="1" fontId="1" fillId="0" borderId="0" xfId="0" applyNumberFormat="1" applyFont="1" applyBorder="1" applyAlignment="1">
      <alignment vertical="center" wrapText="1"/>
    </xf>
    <xf numFmtId="0" fontId="18" fillId="0" borderId="0" xfId="0" applyFont="1" applyAlignment="1">
      <alignment horizontal="left" readingOrder="1"/>
    </xf>
    <xf numFmtId="0" fontId="0" fillId="3" borderId="0" xfId="0" applyFill="1"/>
    <xf numFmtId="1" fontId="0" fillId="8" borderId="19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1" fillId="0" borderId="0" xfId="0" applyFont="1" applyFill="1" applyBorder="1"/>
    <xf numFmtId="0" fontId="19" fillId="0" borderId="0" xfId="0" applyFont="1" applyAlignment="1">
      <alignment horizontal="left" readingOrder="1"/>
    </xf>
    <xf numFmtId="1" fontId="16" fillId="9" borderId="18" xfId="0" applyNumberFormat="1" applyFont="1" applyFill="1" applyBorder="1" applyAlignment="1" applyProtection="1">
      <alignment horizontal="center"/>
    </xf>
    <xf numFmtId="2" fontId="0" fillId="0" borderId="3" xfId="0" applyNumberFormat="1" applyBorder="1" applyAlignment="1"/>
    <xf numFmtId="1" fontId="1" fillId="0" borderId="10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/>
    <xf numFmtId="0" fontId="1" fillId="0" borderId="10" xfId="0" applyFont="1" applyBorder="1" applyAlignment="1">
      <alignment horizontal="center" vertical="center" wrapText="1"/>
    </xf>
    <xf numFmtId="1" fontId="1" fillId="0" borderId="12" xfId="0" applyNumberFormat="1" applyFont="1" applyBorder="1" applyAlignment="1">
      <alignment vertical="center" wrapText="1"/>
    </xf>
    <xf numFmtId="1" fontId="20" fillId="11" borderId="20" xfId="0" applyNumberFormat="1" applyFont="1" applyFill="1" applyBorder="1" applyAlignment="1" applyProtection="1">
      <alignment horizontal="center"/>
      <protection locked="0"/>
    </xf>
    <xf numFmtId="1" fontId="1" fillId="10" borderId="2" xfId="0" applyNumberFormat="1" applyFont="1" applyFill="1" applyBorder="1" applyAlignment="1" applyProtection="1">
      <alignment horizontal="center"/>
    </xf>
    <xf numFmtId="0" fontId="0" fillId="0" borderId="0" xfId="0" applyProtection="1"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0" fillId="0" borderId="0" xfId="0" applyFill="1" applyBorder="1" applyAlignment="1" applyProtection="1">
      <alignment horizont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" fillId="6" borderId="2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3" xfId="0" applyNumberFormat="1" applyFont="1" applyFill="1" applyBorder="1" applyAlignment="1">
      <alignment horizontal="center"/>
    </xf>
    <xf numFmtId="2" fontId="1" fillId="3" borderId="5" xfId="0" applyNumberFormat="1" applyFont="1" applyFill="1" applyBorder="1" applyAlignment="1">
      <alignment horizontal="center"/>
    </xf>
    <xf numFmtId="2" fontId="1" fillId="3" borderId="6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0" fillId="5" borderId="3" xfId="0" applyNumberFormat="1" applyFill="1" applyBorder="1" applyAlignment="1">
      <alignment horizontal="center" vertical="top" wrapText="1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4" fillId="0" borderId="0" xfId="0" applyFont="1" applyAlignment="1">
      <alignment horizontal="center" wrapText="1" readingOrder="1"/>
    </xf>
  </cellXfs>
  <cellStyles count="8">
    <cellStyle name="Prozent" xfId="7" builtinId="5"/>
    <cellStyle name="Standard" xfId="0" builtinId="0"/>
    <cellStyle name="Standard 2" xfId="3" xr:uid="{00000000-0005-0000-0000-000002000000}"/>
    <cellStyle name="Standard 28" xfId="1" xr:uid="{00000000-0005-0000-0000-000003000000}"/>
    <cellStyle name="Standard 29" xfId="2" xr:uid="{00000000-0005-0000-0000-000004000000}"/>
    <cellStyle name="Standard 30" xfId="4" xr:uid="{00000000-0005-0000-0000-000005000000}"/>
    <cellStyle name="Standard 31" xfId="5" xr:uid="{00000000-0005-0000-0000-000006000000}"/>
    <cellStyle name="Standard 33" xfId="6" xr:uid="{00000000-0005-0000-0000-000007000000}"/>
  </cellStyles>
  <dxfs count="8">
    <dxf>
      <fill>
        <patternFill>
          <bgColor theme="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  <vertical/>
        <horizontal/>
      </border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  <color theme="9" tint="-0.24994659260841701"/>
      </font>
    </dxf>
    <dxf>
      <font>
        <b/>
        <i val="0"/>
      </font>
      <fill>
        <patternFill>
          <bgColor theme="0" tint="-4.9989318521683403E-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</border>
    </dxf>
    <dxf>
      <font>
        <b/>
        <i val="0"/>
        <color theme="9"/>
      </font>
    </dxf>
    <dxf>
      <fill>
        <patternFill>
          <bgColor theme="5" tint="0.7999816888943144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</border>
    </dxf>
    <dxf>
      <fill>
        <patternFill>
          <bgColor theme="5" tint="0.79998168889431442"/>
        </patternFill>
      </fill>
      <border>
        <left style="thin">
          <color theme="2" tint="-9.9948118533890809E-2"/>
        </left>
        <right style="thin">
          <color theme="2" tint="-9.9948118533890809E-2"/>
        </right>
        <top style="thin">
          <color theme="2" tint="-9.9948118533890809E-2"/>
        </top>
        <bottom style="thin">
          <color theme="2" tint="-9.9948118533890809E-2"/>
        </bottom>
      </border>
    </dxf>
  </dxfs>
  <tableStyles count="0" defaultTableStyle="TableStyleMedium2" defaultPivotStyle="PivotStyleLight16"/>
  <colors>
    <mruColors>
      <color rgb="FFE4F7D1"/>
      <color rgb="FFFFCCCC"/>
      <color rgb="FFFFCCFF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DAeC 1.14 
Boniertes Ergebnis eines F3F / F3K-Wettbewerbs mit 50 Teilnehmern   (Progressionsfaktor 0,8 / Bonusplätze 50%)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443913647914801E-2"/>
          <c:y val="0.15451264033643949"/>
          <c:w val="0.86846390669689244"/>
          <c:h val="0.73491903174348605"/>
        </c:manualLayout>
      </c:layout>
      <c:scatterChart>
        <c:scatterStyle val="lineMarker"/>
        <c:varyColors val="0"/>
        <c:ser>
          <c:idx val="4"/>
          <c:order val="0"/>
          <c:tx>
            <c:strRef>
              <c:f>'DAeC 1.14'!$I$6</c:f>
              <c:strCache>
                <c:ptCount val="1"/>
                <c:pt idx="0">
                  <c:v>ungerundet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xVal>
            <c:numRef>
              <c:f>'DAeC 1.14'!$A$7:$A$88</c:f>
              <c:numCache>
                <c:formatCode>General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</c:numCache>
            </c:numRef>
          </c:xVal>
          <c:yVal>
            <c:numRef>
              <c:f>'DAeC 1.14'!$I$7:$I$87</c:f>
              <c:numCache>
                <c:formatCode>0.00</c:formatCode>
                <c:ptCount val="81"/>
                <c:pt idx="0">
                  <c:v>121.1</c:v>
                </c:pt>
                <c:pt idx="1">
                  <c:v>117.72</c:v>
                </c:pt>
                <c:pt idx="2">
                  <c:v>114.38</c:v>
                </c:pt>
                <c:pt idx="3">
                  <c:v>112.04999999999998</c:v>
                </c:pt>
                <c:pt idx="4">
                  <c:v>109.73999999999998</c:v>
                </c:pt>
                <c:pt idx="5">
                  <c:v>107.44999999999999</c:v>
                </c:pt>
                <c:pt idx="6">
                  <c:v>105.17999999999999</c:v>
                </c:pt>
                <c:pt idx="7">
                  <c:v>103.116</c:v>
                </c:pt>
                <c:pt idx="8">
                  <c:v>101.068</c:v>
                </c:pt>
                <c:pt idx="9">
                  <c:v>99.399999999999991</c:v>
                </c:pt>
                <c:pt idx="10">
                  <c:v>97.74</c:v>
                </c:pt>
                <c:pt idx="11">
                  <c:v>96.087999999999994</c:v>
                </c:pt>
                <c:pt idx="12">
                  <c:v>94.443999999999988</c:v>
                </c:pt>
                <c:pt idx="13">
                  <c:v>92.807999999999993</c:v>
                </c:pt>
                <c:pt idx="14">
                  <c:v>91.179999999999993</c:v>
                </c:pt>
                <c:pt idx="15">
                  <c:v>89.56</c:v>
                </c:pt>
                <c:pt idx="16">
                  <c:v>87.947999999999993</c:v>
                </c:pt>
                <c:pt idx="17">
                  <c:v>86.343999999999994</c:v>
                </c:pt>
                <c:pt idx="18">
                  <c:v>84.911999999999992</c:v>
                </c:pt>
                <c:pt idx="19">
                  <c:v>83.483999999999995</c:v>
                </c:pt>
                <c:pt idx="20">
                  <c:v>82.06</c:v>
                </c:pt>
                <c:pt idx="21">
                  <c:v>80.639999999999986</c:v>
                </c:pt>
                <c:pt idx="22">
                  <c:v>79.22399999999999</c:v>
                </c:pt>
                <c:pt idx="23">
                  <c:v>77.811999999999998</c:v>
                </c:pt>
                <c:pt idx="24">
                  <c:v>76.403999999999996</c:v>
                </c:pt>
                <c:pt idx="25">
                  <c:v>75.398684210526312</c:v>
                </c:pt>
                <c:pt idx="26">
                  <c:v>74.393368421052628</c:v>
                </c:pt>
                <c:pt idx="27">
                  <c:v>73.388052631578944</c:v>
                </c:pt>
                <c:pt idx="28">
                  <c:v>72.38273684210526</c:v>
                </c:pt>
                <c:pt idx="29">
                  <c:v>71.377421052631576</c:v>
                </c:pt>
                <c:pt idx="30">
                  <c:v>70.372105263157891</c:v>
                </c:pt>
                <c:pt idx="31">
                  <c:v>69.366789473684207</c:v>
                </c:pt>
                <c:pt idx="32">
                  <c:v>68.361473684210523</c:v>
                </c:pt>
                <c:pt idx="33">
                  <c:v>67.356157894736839</c:v>
                </c:pt>
                <c:pt idx="34">
                  <c:v>66.350842105263155</c:v>
                </c:pt>
                <c:pt idx="35">
                  <c:v>65.345526315789471</c:v>
                </c:pt>
                <c:pt idx="36">
                  <c:v>64.340210526315786</c:v>
                </c:pt>
                <c:pt idx="37">
                  <c:v>63.334894736842102</c:v>
                </c:pt>
                <c:pt idx="38">
                  <c:v>62.329578947368418</c:v>
                </c:pt>
                <c:pt idx="39">
                  <c:v>61.324263157894734</c:v>
                </c:pt>
                <c:pt idx="40">
                  <c:v>60.31894736842105</c:v>
                </c:pt>
                <c:pt idx="41">
                  <c:v>59.313631578947366</c:v>
                </c:pt>
                <c:pt idx="42">
                  <c:v>58.308315789473681</c:v>
                </c:pt>
                <c:pt idx="43">
                  <c:v>57.302999999999997</c:v>
                </c:pt>
                <c:pt idx="44">
                  <c:v>56.297684210526313</c:v>
                </c:pt>
                <c:pt idx="45">
                  <c:v>55.292368421052629</c:v>
                </c:pt>
                <c:pt idx="46">
                  <c:v>54.287052631578945</c:v>
                </c:pt>
                <c:pt idx="47">
                  <c:v>53.281736842105261</c:v>
                </c:pt>
                <c:pt idx="48">
                  <c:v>52.276421052631576</c:v>
                </c:pt>
                <c:pt idx="49">
                  <c:v>51.271105263157892</c:v>
                </c:pt>
                <c:pt idx="50">
                  <c:v>50.265789473684208</c:v>
                </c:pt>
                <c:pt idx="51">
                  <c:v>49.260473684210524</c:v>
                </c:pt>
                <c:pt idx="52">
                  <c:v>48.25515789473684</c:v>
                </c:pt>
                <c:pt idx="53">
                  <c:v>47.249842105263156</c:v>
                </c:pt>
                <c:pt idx="54">
                  <c:v>46.244526315789471</c:v>
                </c:pt>
                <c:pt idx="55">
                  <c:v>45.239210526315787</c:v>
                </c:pt>
                <c:pt idx="56">
                  <c:v>44.233894736842103</c:v>
                </c:pt>
                <c:pt idx="57">
                  <c:v>43.228578947368419</c:v>
                </c:pt>
                <c:pt idx="58">
                  <c:v>42.223263157894735</c:v>
                </c:pt>
                <c:pt idx="59">
                  <c:v>41.217947368421051</c:v>
                </c:pt>
                <c:pt idx="60">
                  <c:v>40.212631578947367</c:v>
                </c:pt>
                <c:pt idx="61">
                  <c:v>39.207315789473682</c:v>
                </c:pt>
                <c:pt idx="62">
                  <c:v>38.201999999999998</c:v>
                </c:pt>
                <c:pt idx="63">
                  <c:v>37.196684210526314</c:v>
                </c:pt>
                <c:pt idx="64">
                  <c:v>36.19136842105263</c:v>
                </c:pt>
                <c:pt idx="65">
                  <c:v>35.186052631578946</c:v>
                </c:pt>
                <c:pt idx="66">
                  <c:v>34.180736842105262</c:v>
                </c:pt>
                <c:pt idx="67">
                  <c:v>33.175421052631577</c:v>
                </c:pt>
                <c:pt idx="68">
                  <c:v>32.170105263157893</c:v>
                </c:pt>
                <c:pt idx="69">
                  <c:v>31.164789473684209</c:v>
                </c:pt>
                <c:pt idx="70">
                  <c:v>30.159473684210525</c:v>
                </c:pt>
                <c:pt idx="71">
                  <c:v>29.154157894736841</c:v>
                </c:pt>
                <c:pt idx="72">
                  <c:v>28.148842105263157</c:v>
                </c:pt>
                <c:pt idx="73">
                  <c:v>27.143526315789472</c:v>
                </c:pt>
                <c:pt idx="74">
                  <c:v>26.138210526315788</c:v>
                </c:pt>
                <c:pt idx="75">
                  <c:v>25.132894736842104</c:v>
                </c:pt>
                <c:pt idx="76">
                  <c:v>24.12757894736842</c:v>
                </c:pt>
                <c:pt idx="77">
                  <c:v>23.122263157894736</c:v>
                </c:pt>
                <c:pt idx="78">
                  <c:v>22.116947368421052</c:v>
                </c:pt>
                <c:pt idx="79">
                  <c:v>21.111631578947367</c:v>
                </c:pt>
                <c:pt idx="80">
                  <c:v>20.106315789473683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FB-4BDD-B260-4A80ABBB9A3B}"/>
            </c:ext>
          </c:extLst>
        </c:ser>
        <c:ser>
          <c:idx val="1"/>
          <c:order val="2"/>
          <c:tx>
            <c:strRef>
              <c:f>'DAeC 1.14'!$E$6</c:f>
              <c:strCache>
                <c:ptCount val="1"/>
                <c:pt idx="0">
                  <c:v>Original Ergebnis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</c:spPr>
          </c:marker>
          <c:xVal>
            <c:numRef>
              <c:f>'DAeC 1.14'!$A$7:$A$88</c:f>
              <c:numCache>
                <c:formatCode>General</c:formatCode>
                <c:ptCount val="8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</c:numCache>
            </c:numRef>
          </c:xVal>
          <c:yVal>
            <c:numRef>
              <c:f>'DAeC 1.14'!$E$7:$E$87</c:f>
              <c:numCache>
                <c:formatCode>0.00</c:formatCode>
                <c:ptCount val="81"/>
                <c:pt idx="0">
                  <c:v>100</c:v>
                </c:pt>
                <c:pt idx="1">
                  <c:v>99</c:v>
                </c:pt>
                <c:pt idx="2">
                  <c:v>98</c:v>
                </c:pt>
                <c:pt idx="3">
                  <c:v>97</c:v>
                </c:pt>
                <c:pt idx="4">
                  <c:v>96</c:v>
                </c:pt>
                <c:pt idx="5">
                  <c:v>95</c:v>
                </c:pt>
                <c:pt idx="6">
                  <c:v>94</c:v>
                </c:pt>
                <c:pt idx="7">
                  <c:v>93</c:v>
                </c:pt>
                <c:pt idx="8">
                  <c:v>92</c:v>
                </c:pt>
                <c:pt idx="9">
                  <c:v>91</c:v>
                </c:pt>
                <c:pt idx="10">
                  <c:v>90</c:v>
                </c:pt>
                <c:pt idx="11">
                  <c:v>89</c:v>
                </c:pt>
                <c:pt idx="12">
                  <c:v>88</c:v>
                </c:pt>
                <c:pt idx="13">
                  <c:v>87</c:v>
                </c:pt>
                <c:pt idx="14">
                  <c:v>86</c:v>
                </c:pt>
                <c:pt idx="15">
                  <c:v>85</c:v>
                </c:pt>
                <c:pt idx="16">
                  <c:v>84</c:v>
                </c:pt>
                <c:pt idx="17">
                  <c:v>83</c:v>
                </c:pt>
                <c:pt idx="18">
                  <c:v>82</c:v>
                </c:pt>
                <c:pt idx="19">
                  <c:v>81</c:v>
                </c:pt>
                <c:pt idx="20">
                  <c:v>80</c:v>
                </c:pt>
                <c:pt idx="21">
                  <c:v>79</c:v>
                </c:pt>
                <c:pt idx="22">
                  <c:v>78</c:v>
                </c:pt>
                <c:pt idx="23">
                  <c:v>77</c:v>
                </c:pt>
                <c:pt idx="24">
                  <c:v>76</c:v>
                </c:pt>
                <c:pt idx="25">
                  <c:v>75</c:v>
                </c:pt>
                <c:pt idx="26">
                  <c:v>74</c:v>
                </c:pt>
                <c:pt idx="27">
                  <c:v>73</c:v>
                </c:pt>
                <c:pt idx="28">
                  <c:v>72</c:v>
                </c:pt>
                <c:pt idx="29">
                  <c:v>71</c:v>
                </c:pt>
                <c:pt idx="30">
                  <c:v>70</c:v>
                </c:pt>
                <c:pt idx="31">
                  <c:v>69</c:v>
                </c:pt>
                <c:pt idx="32">
                  <c:v>68</c:v>
                </c:pt>
                <c:pt idx="33">
                  <c:v>67</c:v>
                </c:pt>
                <c:pt idx="34">
                  <c:v>66</c:v>
                </c:pt>
                <c:pt idx="35">
                  <c:v>65</c:v>
                </c:pt>
                <c:pt idx="36">
                  <c:v>64</c:v>
                </c:pt>
                <c:pt idx="37">
                  <c:v>63</c:v>
                </c:pt>
                <c:pt idx="38">
                  <c:v>62</c:v>
                </c:pt>
                <c:pt idx="39">
                  <c:v>61</c:v>
                </c:pt>
                <c:pt idx="40">
                  <c:v>60</c:v>
                </c:pt>
                <c:pt idx="41">
                  <c:v>59</c:v>
                </c:pt>
                <c:pt idx="42">
                  <c:v>58</c:v>
                </c:pt>
                <c:pt idx="43">
                  <c:v>57</c:v>
                </c:pt>
                <c:pt idx="44">
                  <c:v>56</c:v>
                </c:pt>
                <c:pt idx="45">
                  <c:v>55</c:v>
                </c:pt>
                <c:pt idx="46">
                  <c:v>54</c:v>
                </c:pt>
                <c:pt idx="47">
                  <c:v>53</c:v>
                </c:pt>
                <c:pt idx="48">
                  <c:v>52</c:v>
                </c:pt>
                <c:pt idx="49">
                  <c:v>51</c:v>
                </c:pt>
                <c:pt idx="50">
                  <c:v>50</c:v>
                </c:pt>
                <c:pt idx="51">
                  <c:v>49</c:v>
                </c:pt>
                <c:pt idx="52">
                  <c:v>48</c:v>
                </c:pt>
                <c:pt idx="53">
                  <c:v>47</c:v>
                </c:pt>
                <c:pt idx="54">
                  <c:v>46</c:v>
                </c:pt>
                <c:pt idx="55">
                  <c:v>45</c:v>
                </c:pt>
                <c:pt idx="56">
                  <c:v>44</c:v>
                </c:pt>
                <c:pt idx="57">
                  <c:v>43</c:v>
                </c:pt>
                <c:pt idx="58">
                  <c:v>42</c:v>
                </c:pt>
                <c:pt idx="59">
                  <c:v>41</c:v>
                </c:pt>
                <c:pt idx="60">
                  <c:v>40</c:v>
                </c:pt>
                <c:pt idx="61">
                  <c:v>39</c:v>
                </c:pt>
                <c:pt idx="62">
                  <c:v>38</c:v>
                </c:pt>
                <c:pt idx="63">
                  <c:v>37</c:v>
                </c:pt>
                <c:pt idx="64">
                  <c:v>36</c:v>
                </c:pt>
                <c:pt idx="65">
                  <c:v>35</c:v>
                </c:pt>
                <c:pt idx="66">
                  <c:v>34</c:v>
                </c:pt>
                <c:pt idx="67">
                  <c:v>33</c:v>
                </c:pt>
                <c:pt idx="68">
                  <c:v>32</c:v>
                </c:pt>
                <c:pt idx="69">
                  <c:v>31</c:v>
                </c:pt>
                <c:pt idx="70">
                  <c:v>30</c:v>
                </c:pt>
                <c:pt idx="71">
                  <c:v>29</c:v>
                </c:pt>
                <c:pt idx="72">
                  <c:v>28</c:v>
                </c:pt>
                <c:pt idx="73">
                  <c:v>27</c:v>
                </c:pt>
                <c:pt idx="74">
                  <c:v>26</c:v>
                </c:pt>
                <c:pt idx="75">
                  <c:v>25</c:v>
                </c:pt>
                <c:pt idx="76">
                  <c:v>24</c:v>
                </c:pt>
                <c:pt idx="77">
                  <c:v>23</c:v>
                </c:pt>
                <c:pt idx="78">
                  <c:v>22</c:v>
                </c:pt>
                <c:pt idx="79">
                  <c:v>21</c:v>
                </c:pt>
                <c:pt idx="80">
                  <c:v>20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2FB-4BDD-B260-4A80ABBB9A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678208"/>
        <c:axId val="69680128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'DAeC 1.14'!$K$6</c15:sqref>
                        </c15:formulaRef>
                      </c:ext>
                    </c:extLst>
                    <c:strCache>
                      <c:ptCount val="1"/>
                      <c:pt idx="0">
                        <c:v>mit "Fly-off"</c:v>
                      </c:pt>
                    </c:strCache>
                  </c:strRef>
                </c:tx>
                <c:spPr>
                  <a:ln>
                    <a:noFill/>
                  </a:ln>
                </c:spPr>
                <c:marker>
                  <c:symbol val="diamond"/>
                  <c:size val="6"/>
                  <c:spPr>
                    <a:solidFill>
                      <a:srgbClr val="00B050"/>
                    </a:solidFill>
                    <a:ln>
                      <a:solidFill>
                        <a:schemeClr val="tx1"/>
                      </a:solidFill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'DAeC 1.14'!$A$7:$A$88</c15:sqref>
                        </c15:formulaRef>
                      </c:ext>
                    </c:extLst>
                    <c:numCache>
                      <c:formatCode>General</c:formatCode>
                      <c:ptCount val="8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  <c:pt idx="53">
                        <c:v>54</c:v>
                      </c:pt>
                      <c:pt idx="54">
                        <c:v>55</c:v>
                      </c:pt>
                      <c:pt idx="55">
                        <c:v>56</c:v>
                      </c:pt>
                      <c:pt idx="56">
                        <c:v>57</c:v>
                      </c:pt>
                      <c:pt idx="57">
                        <c:v>58</c:v>
                      </c:pt>
                      <c:pt idx="58">
                        <c:v>59</c:v>
                      </c:pt>
                      <c:pt idx="59">
                        <c:v>60</c:v>
                      </c:pt>
                      <c:pt idx="60">
                        <c:v>61</c:v>
                      </c:pt>
                      <c:pt idx="61">
                        <c:v>62</c:v>
                      </c:pt>
                      <c:pt idx="62">
                        <c:v>63</c:v>
                      </c:pt>
                      <c:pt idx="63">
                        <c:v>64</c:v>
                      </c:pt>
                      <c:pt idx="64">
                        <c:v>65</c:v>
                      </c:pt>
                      <c:pt idx="65">
                        <c:v>66</c:v>
                      </c:pt>
                      <c:pt idx="66">
                        <c:v>67</c:v>
                      </c:pt>
                      <c:pt idx="67">
                        <c:v>68</c:v>
                      </c:pt>
                      <c:pt idx="68">
                        <c:v>69</c:v>
                      </c:pt>
                      <c:pt idx="69">
                        <c:v>70</c:v>
                      </c:pt>
                      <c:pt idx="70">
                        <c:v>71</c:v>
                      </c:pt>
                      <c:pt idx="71">
                        <c:v>72</c:v>
                      </c:pt>
                      <c:pt idx="72">
                        <c:v>73</c:v>
                      </c:pt>
                      <c:pt idx="73">
                        <c:v>74</c:v>
                      </c:pt>
                      <c:pt idx="74">
                        <c:v>75</c:v>
                      </c:pt>
                      <c:pt idx="75">
                        <c:v>76</c:v>
                      </c:pt>
                      <c:pt idx="76">
                        <c:v>77</c:v>
                      </c:pt>
                      <c:pt idx="77">
                        <c:v>78</c:v>
                      </c:pt>
                      <c:pt idx="78">
                        <c:v>79</c:v>
                      </c:pt>
                      <c:pt idx="79">
                        <c:v>80</c:v>
                      </c:pt>
                      <c:pt idx="80">
                        <c:v>81</c:v>
                      </c:pt>
                      <c:pt idx="81">
                        <c:v>82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'DAeC 1.14'!$K$7:$K$21</c15:sqref>
                        </c15:formulaRef>
                      </c:ext>
                    </c:extLst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1-F2FB-4BDD-B260-4A80ABBB9A3B}"/>
                  </c:ext>
                </c:extLst>
              </c15:ser>
            </c15:filteredScatterSeries>
          </c:ext>
        </c:extLst>
      </c:scatterChart>
      <c:valAx>
        <c:axId val="69678208"/>
        <c:scaling>
          <c:orientation val="minMax"/>
          <c:max val="70"/>
        </c:scaling>
        <c:delete val="0"/>
        <c:axPos val="b"/>
        <c:majorGridlines>
          <c:spPr>
            <a:ln w="3175" cap="flat" cmpd="sng" algn="ctr">
              <a:solidFill>
                <a:schemeClr val="tx1"/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r>
                  <a:rPr lang="de-DE" sz="1400" baseline="0">
                    <a:solidFill>
                      <a:sysClr val="windowText" lastClr="000000"/>
                    </a:solidFill>
                  </a:rPr>
                  <a:t>Platzierung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80128"/>
        <c:crosses val="autoZero"/>
        <c:crossBetween val="midCat"/>
        <c:majorUnit val="5"/>
      </c:valAx>
      <c:valAx>
        <c:axId val="69680128"/>
        <c:scaling>
          <c:orientation val="minMax"/>
          <c:max val="15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/>
              </a:solidFill>
              <a:prstDash val="sysDot"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r>
                  <a:rPr lang="de-DE" sz="1400" baseline="0">
                    <a:solidFill>
                      <a:sysClr val="windowText" lastClr="000000"/>
                    </a:solidFill>
                  </a:rPr>
                  <a:t>Punkte</a:t>
                </a:r>
              </a:p>
              <a:p>
                <a:pPr>
                  <a:defRPr sz="1400" baseline="0">
                    <a:solidFill>
                      <a:sysClr val="windowText" lastClr="000000"/>
                    </a:solidFill>
                  </a:defRPr>
                </a:pPr>
                <a:endParaRPr lang="de-DE" sz="1400" baseline="0">
                  <a:solidFill>
                    <a:sysClr val="windowText" lastClr="000000"/>
                  </a:solidFill>
                </a:endParaRP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9678208"/>
        <c:crosses val="autoZero"/>
        <c:crossBetween val="midCat"/>
        <c:majorUnit val="10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1169666345272529"/>
          <c:y val="0.75439870734584291"/>
          <c:w val="0.20777431584711162"/>
          <c:h val="0.11066486302514908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200" baseline="0">
              <a:solidFill>
                <a:sysClr val="windowText" lastClr="000000"/>
              </a:solidFill>
            </a:defRPr>
          </a:pPr>
          <a:endParaRPr lang="de-DE"/>
        </a:p>
      </c:txPr>
    </c:legend>
    <c:plotVisOnly val="1"/>
    <c:dispBlanksAs val="zero"/>
    <c:showDLblsOverMax val="0"/>
    <c:extLst/>
  </c:chart>
  <c:spPr>
    <a:ln w="19050">
      <a:solidFill>
        <a:schemeClr val="tx1"/>
      </a:solidFill>
    </a:ln>
  </c:spPr>
  <c:txPr>
    <a:bodyPr/>
    <a:lstStyle/>
    <a:p>
      <a:pPr>
        <a:defRPr/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 orientation="landscape" horizontalDpi="-3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Bonus für "Fly-off" </a:t>
            </a:r>
            <a:br>
              <a:rPr lang="de-DE"/>
            </a:br>
            <a:r>
              <a:rPr lang="de-DE"/>
              <a:t>für Teilnehmerzahlen von 5 bis 15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'Bonus Fly-off'!$L$3</c:f>
              <c:strCache>
                <c:ptCount val="1"/>
                <c:pt idx="0">
                  <c:v>15</c:v>
                </c:pt>
              </c:strCache>
            </c:strRef>
          </c:tx>
          <c:val>
            <c:numRef>
              <c:f>'Bonus Fly-off'!$L$4:$L$18</c:f>
              <c:numCache>
                <c:formatCode>0.00%</c:formatCode>
                <c:ptCount val="15"/>
                <c:pt idx="0">
                  <c:v>0.16</c:v>
                </c:pt>
                <c:pt idx="1">
                  <c:v>0.15</c:v>
                </c:pt>
                <c:pt idx="2">
                  <c:v>0.13999999999999999</c:v>
                </c:pt>
                <c:pt idx="3">
                  <c:v>0.12999999999999998</c:v>
                </c:pt>
                <c:pt idx="4">
                  <c:v>0.11999999999999998</c:v>
                </c:pt>
                <c:pt idx="5">
                  <c:v>0.10999999999999999</c:v>
                </c:pt>
                <c:pt idx="6">
                  <c:v>9.9999999999999992E-2</c:v>
                </c:pt>
                <c:pt idx="7">
                  <c:v>0.09</c:v>
                </c:pt>
                <c:pt idx="8">
                  <c:v>0.08</c:v>
                </c:pt>
                <c:pt idx="9">
                  <c:v>7.0000000000000007E-2</c:v>
                </c:pt>
                <c:pt idx="10">
                  <c:v>6.0000000000000005E-2</c:v>
                </c:pt>
                <c:pt idx="11">
                  <c:v>0.05</c:v>
                </c:pt>
                <c:pt idx="12">
                  <c:v>0.04</c:v>
                </c:pt>
                <c:pt idx="13">
                  <c:v>0.03</c:v>
                </c:pt>
                <c:pt idx="1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19-4417-AE98-674220537E65}"/>
            </c:ext>
          </c:extLst>
        </c:ser>
        <c:ser>
          <c:idx val="3"/>
          <c:order val="1"/>
          <c:tx>
            <c:strRef>
              <c:f>'Bonus Fly-off'!$K$3</c:f>
              <c:strCache>
                <c:ptCount val="1"/>
                <c:pt idx="0">
                  <c:v>14</c:v>
                </c:pt>
              </c:strCache>
            </c:strRef>
          </c:tx>
          <c:val>
            <c:numRef>
              <c:f>'Bonus Fly-off'!$K$4:$K$17</c:f>
              <c:numCache>
                <c:formatCode>0.00%</c:formatCode>
                <c:ptCount val="14"/>
                <c:pt idx="0">
                  <c:v>0.16</c:v>
                </c:pt>
                <c:pt idx="1">
                  <c:v>0.14923076923076922</c:v>
                </c:pt>
                <c:pt idx="2">
                  <c:v>0.13846153846153844</c:v>
                </c:pt>
                <c:pt idx="3">
                  <c:v>0.12769230769230766</c:v>
                </c:pt>
                <c:pt idx="4">
                  <c:v>0.11692307692307689</c:v>
                </c:pt>
                <c:pt idx="5">
                  <c:v>0.10615384615384613</c:v>
                </c:pt>
                <c:pt idx="6">
                  <c:v>9.5384615384615359E-2</c:v>
                </c:pt>
                <c:pt idx="7">
                  <c:v>8.4615384615384592E-2</c:v>
                </c:pt>
                <c:pt idx="8">
                  <c:v>7.3846153846153825E-2</c:v>
                </c:pt>
                <c:pt idx="9">
                  <c:v>6.3076923076923058E-2</c:v>
                </c:pt>
                <c:pt idx="10">
                  <c:v>5.2307692307692291E-2</c:v>
                </c:pt>
                <c:pt idx="11">
                  <c:v>4.1538461538461524E-2</c:v>
                </c:pt>
                <c:pt idx="12">
                  <c:v>3.0769230769230754E-2</c:v>
                </c:pt>
                <c:pt idx="13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19-4417-AE98-674220537E65}"/>
            </c:ext>
          </c:extLst>
        </c:ser>
        <c:ser>
          <c:idx val="4"/>
          <c:order val="2"/>
          <c:tx>
            <c:strRef>
              <c:f>'Bonus Fly-off'!$J$3</c:f>
              <c:strCache>
                <c:ptCount val="1"/>
                <c:pt idx="0">
                  <c:v>13</c:v>
                </c:pt>
              </c:strCache>
            </c:strRef>
          </c:tx>
          <c:val>
            <c:numRef>
              <c:f>'Bonus Fly-off'!$J$4:$J$16</c:f>
              <c:numCache>
                <c:formatCode>0.00%</c:formatCode>
                <c:ptCount val="13"/>
                <c:pt idx="0">
                  <c:v>0.16</c:v>
                </c:pt>
                <c:pt idx="1">
                  <c:v>0.14833333333333334</c:v>
                </c:pt>
                <c:pt idx="2">
                  <c:v>0.13666666666666669</c:v>
                </c:pt>
                <c:pt idx="3">
                  <c:v>0.12500000000000003</c:v>
                </c:pt>
                <c:pt idx="4">
                  <c:v>0.11333333333333336</c:v>
                </c:pt>
                <c:pt idx="5">
                  <c:v>0.10166666666666668</c:v>
                </c:pt>
                <c:pt idx="6">
                  <c:v>9.0000000000000011E-2</c:v>
                </c:pt>
                <c:pt idx="7">
                  <c:v>7.8333333333333338E-2</c:v>
                </c:pt>
                <c:pt idx="8">
                  <c:v>6.6666666666666666E-2</c:v>
                </c:pt>
                <c:pt idx="9">
                  <c:v>5.5E-2</c:v>
                </c:pt>
                <c:pt idx="10">
                  <c:v>4.3333333333333335E-2</c:v>
                </c:pt>
                <c:pt idx="11">
                  <c:v>3.1666666666666669E-2</c:v>
                </c:pt>
                <c:pt idx="12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19-4417-AE98-674220537E65}"/>
            </c:ext>
          </c:extLst>
        </c:ser>
        <c:ser>
          <c:idx val="5"/>
          <c:order val="3"/>
          <c:tx>
            <c:strRef>
              <c:f>'Bonus Fly-off'!$I$3</c:f>
              <c:strCache>
                <c:ptCount val="1"/>
                <c:pt idx="0">
                  <c:v>12</c:v>
                </c:pt>
              </c:strCache>
            </c:strRef>
          </c:tx>
          <c:val>
            <c:numRef>
              <c:f>'Bonus Fly-off'!$I$4:$I$15</c:f>
              <c:numCache>
                <c:formatCode>0.00%</c:formatCode>
                <c:ptCount val="12"/>
                <c:pt idx="0">
                  <c:v>0.16</c:v>
                </c:pt>
                <c:pt idx="1">
                  <c:v>0.14727272727272728</c:v>
                </c:pt>
                <c:pt idx="2">
                  <c:v>0.13454545454545455</c:v>
                </c:pt>
                <c:pt idx="3">
                  <c:v>0.12181818181818183</c:v>
                </c:pt>
                <c:pt idx="4">
                  <c:v>0.1090909090909091</c:v>
                </c:pt>
                <c:pt idx="5">
                  <c:v>9.6363636363636374E-2</c:v>
                </c:pt>
                <c:pt idx="6">
                  <c:v>8.3636363636363648E-2</c:v>
                </c:pt>
                <c:pt idx="7">
                  <c:v>7.0909090909090922E-2</c:v>
                </c:pt>
                <c:pt idx="8">
                  <c:v>5.8181818181818196E-2</c:v>
                </c:pt>
                <c:pt idx="9">
                  <c:v>4.545454545454547E-2</c:v>
                </c:pt>
                <c:pt idx="10">
                  <c:v>3.2727272727272744E-2</c:v>
                </c:pt>
                <c:pt idx="11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C19-4417-AE98-674220537E65}"/>
            </c:ext>
          </c:extLst>
        </c:ser>
        <c:ser>
          <c:idx val="6"/>
          <c:order val="4"/>
          <c:tx>
            <c:strRef>
              <c:f>'Bonus Fly-off'!$H$3</c:f>
              <c:strCache>
                <c:ptCount val="1"/>
                <c:pt idx="0">
                  <c:v>11</c:v>
                </c:pt>
              </c:strCache>
            </c:strRef>
          </c:tx>
          <c:val>
            <c:numRef>
              <c:f>'Bonus Fly-off'!$H$4:$H$14</c:f>
              <c:numCache>
                <c:formatCode>0.00%</c:formatCode>
                <c:ptCount val="11"/>
                <c:pt idx="0">
                  <c:v>0.16</c:v>
                </c:pt>
                <c:pt idx="1">
                  <c:v>0.14599999999999999</c:v>
                </c:pt>
                <c:pt idx="2">
                  <c:v>0.13199999999999998</c:v>
                </c:pt>
                <c:pt idx="3">
                  <c:v>0.11799999999999998</c:v>
                </c:pt>
                <c:pt idx="4">
                  <c:v>0.10399999999999998</c:v>
                </c:pt>
                <c:pt idx="5">
                  <c:v>8.9999999999999983E-2</c:v>
                </c:pt>
                <c:pt idx="6">
                  <c:v>7.5999999999999984E-2</c:v>
                </c:pt>
                <c:pt idx="7">
                  <c:v>6.1999999999999986E-2</c:v>
                </c:pt>
                <c:pt idx="8">
                  <c:v>4.7999999999999987E-2</c:v>
                </c:pt>
                <c:pt idx="9">
                  <c:v>3.3999999999999989E-2</c:v>
                </c:pt>
                <c:pt idx="10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19-4417-AE98-674220537E65}"/>
            </c:ext>
          </c:extLst>
        </c:ser>
        <c:ser>
          <c:idx val="7"/>
          <c:order val="5"/>
          <c:tx>
            <c:strRef>
              <c:f>'Bonus Fly-off'!$G$3</c:f>
              <c:strCache>
                <c:ptCount val="1"/>
                <c:pt idx="0">
                  <c:v>10</c:v>
                </c:pt>
              </c:strCache>
            </c:strRef>
          </c:tx>
          <c:val>
            <c:numRef>
              <c:f>'Bonus Fly-off'!$G$4:$G$13</c:f>
              <c:numCache>
                <c:formatCode>0.00%</c:formatCode>
                <c:ptCount val="10"/>
                <c:pt idx="0">
                  <c:v>0.16</c:v>
                </c:pt>
                <c:pt idx="1">
                  <c:v>0.14444444444444446</c:v>
                </c:pt>
                <c:pt idx="2">
                  <c:v>0.12888888888888891</c:v>
                </c:pt>
                <c:pt idx="3">
                  <c:v>0.11333333333333336</c:v>
                </c:pt>
                <c:pt idx="4">
                  <c:v>9.7777777777777797E-2</c:v>
                </c:pt>
                <c:pt idx="5">
                  <c:v>8.2222222222222238E-2</c:v>
                </c:pt>
                <c:pt idx="6">
                  <c:v>6.666666666666668E-2</c:v>
                </c:pt>
                <c:pt idx="7">
                  <c:v>5.1111111111111121E-2</c:v>
                </c:pt>
                <c:pt idx="8">
                  <c:v>3.5555555555555562E-2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C19-4417-AE98-674220537E65}"/>
            </c:ext>
          </c:extLst>
        </c:ser>
        <c:ser>
          <c:idx val="8"/>
          <c:order val="6"/>
          <c:tx>
            <c:strRef>
              <c:f>'Bonus Fly-off'!$F$3</c:f>
              <c:strCache>
                <c:ptCount val="1"/>
                <c:pt idx="0">
                  <c:v>9</c:v>
                </c:pt>
              </c:strCache>
            </c:strRef>
          </c:tx>
          <c:val>
            <c:numRef>
              <c:f>'Bonus Fly-off'!$F$4:$F$12</c:f>
              <c:numCache>
                <c:formatCode>0.00%</c:formatCode>
                <c:ptCount val="9"/>
                <c:pt idx="0">
                  <c:v>0.16</c:v>
                </c:pt>
                <c:pt idx="1">
                  <c:v>0.14250000000000002</c:v>
                </c:pt>
                <c:pt idx="2">
                  <c:v>0.125</c:v>
                </c:pt>
                <c:pt idx="3">
                  <c:v>0.1075</c:v>
                </c:pt>
                <c:pt idx="4">
                  <c:v>0.09</c:v>
                </c:pt>
                <c:pt idx="5">
                  <c:v>7.2499999999999995E-2</c:v>
                </c:pt>
                <c:pt idx="6">
                  <c:v>5.4999999999999993E-2</c:v>
                </c:pt>
                <c:pt idx="7">
                  <c:v>3.7499999999999992E-2</c:v>
                </c:pt>
                <c:pt idx="8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C19-4417-AE98-674220537E65}"/>
            </c:ext>
          </c:extLst>
        </c:ser>
        <c:ser>
          <c:idx val="9"/>
          <c:order val="7"/>
          <c:tx>
            <c:strRef>
              <c:f>'Bonus Fly-off'!$E$3</c:f>
              <c:strCache>
                <c:ptCount val="1"/>
                <c:pt idx="0">
                  <c:v>8</c:v>
                </c:pt>
              </c:strCache>
            </c:strRef>
          </c:tx>
          <c:val>
            <c:numRef>
              <c:f>'Bonus Fly-off'!$E$4:$E$11</c:f>
              <c:numCache>
                <c:formatCode>0.00%</c:formatCode>
                <c:ptCount val="8"/>
                <c:pt idx="0">
                  <c:v>0.16</c:v>
                </c:pt>
                <c:pt idx="1">
                  <c:v>0.14000000000000001</c:v>
                </c:pt>
                <c:pt idx="2">
                  <c:v>0.12000000000000001</c:v>
                </c:pt>
                <c:pt idx="3">
                  <c:v>0.1</c:v>
                </c:pt>
                <c:pt idx="4">
                  <c:v>0.08</c:v>
                </c:pt>
                <c:pt idx="5">
                  <c:v>0.06</c:v>
                </c:pt>
                <c:pt idx="6">
                  <c:v>3.9999999999999994E-2</c:v>
                </c:pt>
                <c:pt idx="7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C19-4417-AE98-674220537E65}"/>
            </c:ext>
          </c:extLst>
        </c:ser>
        <c:ser>
          <c:idx val="10"/>
          <c:order val="8"/>
          <c:tx>
            <c:strRef>
              <c:f>'Bonus Fly-off'!$D$3</c:f>
              <c:strCache>
                <c:ptCount val="1"/>
                <c:pt idx="0">
                  <c:v>7</c:v>
                </c:pt>
              </c:strCache>
            </c:strRef>
          </c:tx>
          <c:val>
            <c:numRef>
              <c:f>'Bonus Fly-off'!$D$4:$D$10</c:f>
              <c:numCache>
                <c:formatCode>0.00%</c:formatCode>
                <c:ptCount val="7"/>
                <c:pt idx="0">
                  <c:v>0.16</c:v>
                </c:pt>
                <c:pt idx="1">
                  <c:v>0.13666666666666666</c:v>
                </c:pt>
                <c:pt idx="2">
                  <c:v>0.11333333333333333</c:v>
                </c:pt>
                <c:pt idx="3">
                  <c:v>0.09</c:v>
                </c:pt>
                <c:pt idx="4">
                  <c:v>6.6666666666666666E-2</c:v>
                </c:pt>
                <c:pt idx="5">
                  <c:v>4.3333333333333335E-2</c:v>
                </c:pt>
                <c:pt idx="6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C19-4417-AE98-674220537E65}"/>
            </c:ext>
          </c:extLst>
        </c:ser>
        <c:ser>
          <c:idx val="11"/>
          <c:order val="9"/>
          <c:tx>
            <c:strRef>
              <c:f>'Bonus Fly-off'!$C$3</c:f>
              <c:strCache>
                <c:ptCount val="1"/>
                <c:pt idx="0">
                  <c:v>6</c:v>
                </c:pt>
              </c:strCache>
            </c:strRef>
          </c:tx>
          <c:val>
            <c:numRef>
              <c:f>'Bonus Fly-off'!$C$4:$C$9</c:f>
              <c:numCache>
                <c:formatCode>0.00%</c:formatCode>
                <c:ptCount val="6"/>
                <c:pt idx="0">
                  <c:v>0.16</c:v>
                </c:pt>
                <c:pt idx="1">
                  <c:v>0.13200000000000001</c:v>
                </c:pt>
                <c:pt idx="2">
                  <c:v>0.10400000000000001</c:v>
                </c:pt>
                <c:pt idx="3">
                  <c:v>7.6000000000000012E-2</c:v>
                </c:pt>
                <c:pt idx="4">
                  <c:v>4.8000000000000008E-2</c:v>
                </c:pt>
                <c:pt idx="5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C19-4417-AE98-674220537E65}"/>
            </c:ext>
          </c:extLst>
        </c:ser>
        <c:ser>
          <c:idx val="0"/>
          <c:order val="10"/>
          <c:tx>
            <c:strRef>
              <c:f>'Bonus Fly-off'!$B$3</c:f>
              <c:strCache>
                <c:ptCount val="1"/>
                <c:pt idx="0">
                  <c:v>5</c:v>
                </c:pt>
              </c:strCache>
            </c:strRef>
          </c:tx>
          <c:val>
            <c:numRef>
              <c:f>'Bonus Fly-off'!$B$4:$B$8</c:f>
              <c:numCache>
                <c:formatCode>0.00%</c:formatCode>
                <c:ptCount val="5"/>
                <c:pt idx="0">
                  <c:v>0.16</c:v>
                </c:pt>
                <c:pt idx="1">
                  <c:v>0.125</c:v>
                </c:pt>
                <c:pt idx="2">
                  <c:v>0.09</c:v>
                </c:pt>
                <c:pt idx="3">
                  <c:v>5.4999999999999993E-2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C19-4417-AE98-674220537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61920"/>
        <c:axId val="70163840"/>
      </c:lineChart>
      <c:catAx>
        <c:axId val="70161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Fly-off Platzierung</a:t>
                </a:r>
              </a:p>
            </c:rich>
          </c:tx>
          <c:overlay val="0"/>
        </c:title>
        <c:majorTickMark val="out"/>
        <c:minorTickMark val="none"/>
        <c:tickLblPos val="nextTo"/>
        <c:crossAx val="70163840"/>
        <c:crosses val="autoZero"/>
        <c:auto val="1"/>
        <c:lblAlgn val="ctr"/>
        <c:lblOffset val="100"/>
        <c:noMultiLvlLbl val="0"/>
      </c:catAx>
      <c:valAx>
        <c:axId val="70163840"/>
        <c:scaling>
          <c:orientation val="minMax"/>
          <c:max val="0.16"/>
          <c:min val="2.0000000000000011E-2"/>
        </c:scaling>
        <c:delete val="0"/>
        <c:axPos val="l"/>
        <c:majorGridlines>
          <c:spPr>
            <a:ln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Multiplikator [Prozent]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crossAx val="70161920"/>
        <c:crossesAt val="1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38056</xdr:colOff>
      <xdr:row>1</xdr:row>
      <xdr:rowOff>10998</xdr:rowOff>
    </xdr:from>
    <xdr:to>
      <xdr:col>28</xdr:col>
      <xdr:colOff>149221</xdr:colOff>
      <xdr:row>26</xdr:row>
      <xdr:rowOff>23812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276224</xdr:colOff>
      <xdr:row>1</xdr:row>
      <xdr:rowOff>76200</xdr:rowOff>
    </xdr:from>
    <xdr:to>
      <xdr:col>20</xdr:col>
      <xdr:colOff>295275</xdr:colOff>
      <xdr:row>18</xdr:row>
      <xdr:rowOff>1200150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B149"/>
  <sheetViews>
    <sheetView tabSelected="1" zoomScale="91" zoomScaleNormal="80" workbookViewId="0">
      <pane ySplit="1" topLeftCell="A44" activePane="bottomLeft" state="frozen"/>
      <selection activeCell="B1" sqref="B1"/>
      <selection pane="bottomLeft" activeCell="A4" sqref="A4"/>
    </sheetView>
  </sheetViews>
  <sheetFormatPr baseColWidth="10" defaultRowHeight="15" x14ac:dyDescent="0.25"/>
  <cols>
    <col min="1" max="1" width="11.28515625" customWidth="1"/>
    <col min="2" max="2" width="16.42578125" style="51" customWidth="1"/>
    <col min="3" max="3" width="18.28515625" style="10" customWidth="1"/>
    <col min="4" max="4" width="2.7109375" style="9" hidden="1" customWidth="1"/>
    <col min="5" max="5" width="9.5703125" style="3" customWidth="1"/>
    <col min="6" max="6" width="18.7109375" hidden="1" customWidth="1"/>
    <col min="7" max="7" width="20.28515625" style="12" hidden="1" customWidth="1"/>
    <col min="8" max="8" width="12.28515625" style="12" hidden="1" customWidth="1"/>
    <col min="9" max="9" width="14.5703125" style="12" customWidth="1"/>
    <col min="10" max="10" width="14.85546875" style="12" customWidth="1"/>
    <col min="11" max="11" width="12.28515625" style="11" hidden="1" customWidth="1"/>
    <col min="12" max="12" width="11.7109375" style="11" hidden="1" customWidth="1"/>
    <col min="13" max="13" width="12.5703125" style="3" hidden="1" customWidth="1"/>
    <col min="14" max="14" width="12.7109375" style="3" bestFit="1" customWidth="1"/>
    <col min="15" max="15" width="13.140625" style="11" customWidth="1"/>
    <col min="18" max="18" width="13" customWidth="1"/>
    <col min="19" max="19" width="2.5703125" customWidth="1"/>
    <col min="20" max="20" width="12.5703125" customWidth="1"/>
    <col min="21" max="21" width="10.5703125" customWidth="1"/>
    <col min="22" max="26" width="5.85546875" customWidth="1"/>
    <col min="27" max="27" width="5.140625" customWidth="1"/>
    <col min="28" max="28" width="6.7109375" customWidth="1"/>
  </cols>
  <sheetData>
    <row r="1" spans="1:28" ht="135.75" customHeight="1" x14ac:dyDescent="0.25">
      <c r="A1" s="100" t="s">
        <v>44</v>
      </c>
      <c r="B1" s="101"/>
      <c r="C1" s="101"/>
      <c r="D1" s="101"/>
      <c r="E1" s="101"/>
      <c r="F1" s="102" t="s">
        <v>42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</row>
    <row r="2" spans="1:28" ht="62.25" customHeight="1" thickBot="1" x14ac:dyDescent="0.3">
      <c r="A2" s="88" t="s">
        <v>3</v>
      </c>
      <c r="B2" s="68" t="s">
        <v>28</v>
      </c>
      <c r="C2" s="74"/>
      <c r="D2" s="74"/>
      <c r="E2" s="74"/>
      <c r="F2" s="75"/>
      <c r="G2" s="84" t="s">
        <v>35</v>
      </c>
      <c r="H2" s="85" t="s">
        <v>36</v>
      </c>
      <c r="I2" s="74"/>
      <c r="J2" s="74"/>
      <c r="K2" s="86"/>
      <c r="L2" s="87" t="s">
        <v>18</v>
      </c>
      <c r="M2" s="87" t="s">
        <v>2</v>
      </c>
      <c r="P2" s="1"/>
      <c r="S2" s="8"/>
      <c r="T2" s="8"/>
    </row>
    <row r="3" spans="1:28" ht="15.75" thickBot="1" x14ac:dyDescent="0.3">
      <c r="A3" s="89">
        <v>50</v>
      </c>
      <c r="B3" s="90" t="s">
        <v>39</v>
      </c>
      <c r="C3" s="75"/>
      <c r="D3" s="75"/>
      <c r="E3" s="75"/>
      <c r="G3" s="72">
        <v>0.8</v>
      </c>
      <c r="H3" s="73">
        <v>0.5</v>
      </c>
      <c r="I3" s="3"/>
      <c r="J3" s="3"/>
      <c r="K3" s="83"/>
      <c r="L3" s="71">
        <v>15</v>
      </c>
      <c r="M3" s="72">
        <v>0.5</v>
      </c>
      <c r="P3" s="1"/>
      <c r="R3" s="91"/>
      <c r="S3" s="91"/>
      <c r="T3" s="92" t="b">
        <v>0</v>
      </c>
    </row>
    <row r="4" spans="1:28" ht="19.5" customHeight="1" thickBot="1" x14ac:dyDescent="0.3">
      <c r="B4" s="75"/>
      <c r="C4" s="75"/>
      <c r="D4" s="75"/>
      <c r="E4" s="75"/>
      <c r="F4" s="75"/>
      <c r="G4" s="69">
        <f>-(VLOOKUP(BonusPl+1,Ergebnistabelle,8,TRUE)-VLOOKUP(BonusPl+1,Ergebnistabelle,5,TRUE))</f>
        <v>-18.900000000000006</v>
      </c>
      <c r="H4" s="82">
        <f>ROUND(Teiln*H3,0)</f>
        <v>25</v>
      </c>
      <c r="J4" s="75"/>
      <c r="L4" s="60">
        <v>13</v>
      </c>
      <c r="M4" s="61"/>
      <c r="P4" s="1"/>
      <c r="R4" s="93"/>
      <c r="S4" s="94" t="s">
        <v>38</v>
      </c>
      <c r="T4" s="92" t="b">
        <v>0</v>
      </c>
    </row>
    <row r="5" spans="1:28" x14ac:dyDescent="0.25">
      <c r="A5" s="95" t="s">
        <v>23</v>
      </c>
      <c r="B5" s="95"/>
      <c r="C5" s="95"/>
      <c r="D5" s="95"/>
      <c r="E5" s="95"/>
      <c r="F5" s="47"/>
      <c r="G5" s="96" t="s">
        <v>34</v>
      </c>
      <c r="H5" s="97"/>
      <c r="I5" s="98"/>
      <c r="J5" s="99"/>
      <c r="L5" s="62"/>
      <c r="M5" s="63"/>
      <c r="N5" s="11"/>
      <c r="P5" s="1"/>
      <c r="S5" s="22" t="s">
        <v>5</v>
      </c>
      <c r="T5" s="23"/>
    </row>
    <row r="6" spans="1:28" ht="43.5" customHeight="1" x14ac:dyDescent="0.25">
      <c r="A6" s="59" t="s">
        <v>43</v>
      </c>
      <c r="B6" s="57" t="s">
        <v>21</v>
      </c>
      <c r="C6" s="58" t="s">
        <v>22</v>
      </c>
      <c r="D6" s="59"/>
      <c r="E6" s="67" t="s">
        <v>26</v>
      </c>
      <c r="F6" s="64" t="s">
        <v>27</v>
      </c>
      <c r="G6" s="50" t="s">
        <v>37</v>
      </c>
      <c r="H6" s="50" t="s">
        <v>1</v>
      </c>
      <c r="I6" s="49" t="s">
        <v>41</v>
      </c>
      <c r="J6" s="49" t="s">
        <v>40</v>
      </c>
      <c r="K6" s="48" t="s">
        <v>4</v>
      </c>
      <c r="L6" s="54" t="s">
        <v>20</v>
      </c>
      <c r="M6" s="53" t="s">
        <v>24</v>
      </c>
      <c r="N6" s="7"/>
      <c r="O6" s="4"/>
      <c r="R6" s="81" t="str">
        <f>"DAeC 1.14 
Boniertes Ergebnis eines "&amp;B3&amp;"-Wettbewerbs mit "&amp;A3&amp;" Teilnehmern -  (Progressionsfaktor "&amp;Progressions_Faktor&amp;" / Bonusplätze "&amp;H3*100&amp;"%)"</f>
        <v>DAeC 1.14 
Boniertes Ergebnis eines F3F / F3K-Wettbewerbs mit 50 Teilnehmern -  (Progressionsfaktor 0,8 / Bonusplätze 50%)</v>
      </c>
      <c r="T6" t="s">
        <v>5</v>
      </c>
      <c r="AB6" s="80"/>
    </row>
    <row r="7" spans="1:28" ht="18.75" x14ac:dyDescent="0.3">
      <c r="A7" s="8">
        <v>1</v>
      </c>
      <c r="B7" s="52" t="str">
        <f>VLOOKUP($A7,'Dummy-Ergebnisliste'!A1:D100,2,FALSE)</f>
        <v>Nachname 1</v>
      </c>
      <c r="C7" s="52" t="str">
        <f t="shared" ref="C7:C70" si="0">VLOOKUP($A7,ErgebnisTab,3,FALSE)</f>
        <v>Vorname 1</v>
      </c>
      <c r="D7" s="52"/>
      <c r="E7" s="12">
        <f t="shared" ref="E7:E70" si="1">VLOOKUP($A7,ErgebnisTab,4,FALSE)</f>
        <v>100</v>
      </c>
      <c r="F7" s="65">
        <v>100</v>
      </c>
      <c r="G7" s="46">
        <f t="shared" ref="G7:G38" si="2">IF($A7&gt;BonusPl+1,0,IF(Teiln&lt;=TNLimit,$F7*Teiln/100*Progressions_Faktor,IF(Limit_Ein,$F7*TNLimit/100*Progressions_Faktor,$F7*Teiln/100*Progressions_Faktor)))</f>
        <v>40</v>
      </c>
      <c r="H7" s="12">
        <f t="shared" ref="H7:H38" si="3">+(E7+(E7*G7/100))</f>
        <v>140</v>
      </c>
      <c r="I7" s="12">
        <f t="shared" ref="I7:I38" si="4">IF(A7&gt;$A$3,NA(),IF(G7=0,E7,H7-(VLOOKUP(BonusPl+1,Ergebnistabelle,8,TRUE)-VLOOKUP(BonusPl+1,Ergebnistabelle,5,TRUE))))</f>
        <v>121.1</v>
      </c>
      <c r="J7" s="11">
        <f>ROUND(I7,0)</f>
        <v>121</v>
      </c>
      <c r="K7" s="12">
        <f t="shared" ref="K7:K38" si="5">(IF(Flyoff=TRUE,I7+(I7*M7)*Fly_off__Faktor,0))</f>
        <v>0</v>
      </c>
      <c r="L7" s="78">
        <v>1</v>
      </c>
      <c r="M7" s="35">
        <f t="shared" ref="M7:M21" si="6">IF(L7&gt;Flyoff_Teiln,0,HLOOKUP(Flyoff_Teiln,Bonustabelle,L7+1,TRUE))</f>
        <v>0.16</v>
      </c>
      <c r="N7" s="44"/>
      <c r="O7" s="76"/>
      <c r="P7" s="26"/>
      <c r="Q7" s="6"/>
      <c r="W7" s="79"/>
      <c r="X7" s="79"/>
      <c r="Y7" s="79"/>
      <c r="Z7" s="79"/>
      <c r="AB7" s="79"/>
    </row>
    <row r="8" spans="1:28" x14ac:dyDescent="0.25">
      <c r="A8" s="8">
        <v>2</v>
      </c>
      <c r="B8" s="52" t="str">
        <f>VLOOKUP($A8,'Dummy-Ergebnisliste'!A2:D101,2,FALSE)</f>
        <v>Nachname 2</v>
      </c>
      <c r="C8" s="52" t="str">
        <f t="shared" si="0"/>
        <v>Vorname 2</v>
      </c>
      <c r="D8" s="52"/>
      <c r="E8" s="12">
        <f t="shared" si="1"/>
        <v>99</v>
      </c>
      <c r="F8" s="65">
        <v>95</v>
      </c>
      <c r="G8" s="46">
        <f t="shared" si="2"/>
        <v>38</v>
      </c>
      <c r="H8" s="12">
        <f t="shared" si="3"/>
        <v>136.62</v>
      </c>
      <c r="I8" s="12">
        <f t="shared" si="4"/>
        <v>117.72</v>
      </c>
      <c r="J8" s="11">
        <f t="shared" ref="J8:J56" si="7">ROUND(I8,0)</f>
        <v>118</v>
      </c>
      <c r="K8" s="12">
        <f t="shared" si="5"/>
        <v>0</v>
      </c>
      <c r="L8" s="70">
        <v>10</v>
      </c>
      <c r="M8" s="35">
        <f t="shared" si="6"/>
        <v>7.0000000000000007E-2</v>
      </c>
      <c r="N8" s="26"/>
      <c r="Q8" s="6"/>
      <c r="W8" s="79"/>
      <c r="X8" s="79"/>
      <c r="Y8" s="79"/>
      <c r="Z8" s="79"/>
      <c r="AB8" s="79"/>
    </row>
    <row r="9" spans="1:28" x14ac:dyDescent="0.25">
      <c r="A9" s="8">
        <v>3</v>
      </c>
      <c r="B9" s="52" t="str">
        <f>VLOOKUP($A9,'Dummy-Ergebnisliste'!A3:D102,2,FALSE)</f>
        <v>Nachname 3</v>
      </c>
      <c r="C9" s="52" t="str">
        <f t="shared" si="0"/>
        <v>Vorname 3</v>
      </c>
      <c r="D9" s="52"/>
      <c r="E9" s="12">
        <f t="shared" si="1"/>
        <v>98</v>
      </c>
      <c r="F9" s="65">
        <v>90</v>
      </c>
      <c r="G9" s="46">
        <f t="shared" si="2"/>
        <v>36</v>
      </c>
      <c r="H9" s="12">
        <f t="shared" si="3"/>
        <v>133.28</v>
      </c>
      <c r="I9" s="12">
        <f t="shared" si="4"/>
        <v>114.38</v>
      </c>
      <c r="J9" s="11">
        <f t="shared" si="7"/>
        <v>114</v>
      </c>
      <c r="K9" s="12">
        <f t="shared" si="5"/>
        <v>0</v>
      </c>
      <c r="L9" s="70">
        <v>9</v>
      </c>
      <c r="M9" s="35">
        <f t="shared" si="6"/>
        <v>0.08</v>
      </c>
      <c r="N9" s="26"/>
      <c r="Q9" s="6"/>
      <c r="W9" s="79"/>
      <c r="X9" s="79"/>
      <c r="Y9" s="79"/>
      <c r="Z9" s="79"/>
      <c r="AB9" s="79"/>
    </row>
    <row r="10" spans="1:28" x14ac:dyDescent="0.25">
      <c r="A10" s="8">
        <v>4</v>
      </c>
      <c r="B10" s="52" t="str">
        <f>VLOOKUP($A10,'Dummy-Ergebnisliste'!A4:D103,2,FALSE)</f>
        <v>Nachname 4</v>
      </c>
      <c r="C10" s="52" t="str">
        <f t="shared" si="0"/>
        <v>Vorname 4</v>
      </c>
      <c r="D10" s="52"/>
      <c r="E10" s="12">
        <f t="shared" si="1"/>
        <v>97</v>
      </c>
      <c r="F10" s="65">
        <v>87.5</v>
      </c>
      <c r="G10" s="46">
        <f t="shared" si="2"/>
        <v>35</v>
      </c>
      <c r="H10" s="12">
        <f t="shared" si="3"/>
        <v>130.94999999999999</v>
      </c>
      <c r="I10" s="12">
        <f t="shared" si="4"/>
        <v>112.04999999999998</v>
      </c>
      <c r="J10" s="11">
        <f t="shared" si="7"/>
        <v>112</v>
      </c>
      <c r="K10" s="12">
        <f t="shared" si="5"/>
        <v>0</v>
      </c>
      <c r="L10" s="70">
        <v>2</v>
      </c>
      <c r="M10" s="35">
        <f t="shared" si="6"/>
        <v>0.15</v>
      </c>
      <c r="N10" s="26"/>
      <c r="O10" s="19"/>
      <c r="Q10" s="6"/>
      <c r="W10" s="79"/>
      <c r="X10" s="79"/>
      <c r="Y10" s="79"/>
      <c r="Z10" s="79"/>
      <c r="AB10" s="79"/>
    </row>
    <row r="11" spans="1:28" x14ac:dyDescent="0.25">
      <c r="A11" s="8">
        <v>5</v>
      </c>
      <c r="B11" s="52" t="str">
        <f>VLOOKUP($A11,'Dummy-Ergebnisliste'!A5:D104,2,FALSE)</f>
        <v>Nachname 5</v>
      </c>
      <c r="C11" s="52" t="str">
        <f t="shared" si="0"/>
        <v>Vorname 5</v>
      </c>
      <c r="D11" s="52"/>
      <c r="E11" s="12">
        <f t="shared" si="1"/>
        <v>96</v>
      </c>
      <c r="F11" s="65">
        <v>85</v>
      </c>
      <c r="G11" s="46">
        <f t="shared" si="2"/>
        <v>34</v>
      </c>
      <c r="H11" s="12">
        <f t="shared" si="3"/>
        <v>128.63999999999999</v>
      </c>
      <c r="I11" s="12">
        <f t="shared" si="4"/>
        <v>109.73999999999998</v>
      </c>
      <c r="J11" s="11">
        <f t="shared" si="7"/>
        <v>110</v>
      </c>
      <c r="K11" s="12">
        <f t="shared" si="5"/>
        <v>0</v>
      </c>
      <c r="L11" s="70">
        <v>7</v>
      </c>
      <c r="M11" s="35">
        <f t="shared" si="6"/>
        <v>9.9999999999999992E-2</v>
      </c>
      <c r="N11" s="26"/>
      <c r="O11" s="19"/>
      <c r="Q11" s="6"/>
      <c r="W11" s="79"/>
      <c r="X11" s="79"/>
      <c r="Y11" s="79"/>
      <c r="Z11" s="79"/>
      <c r="AB11" s="79"/>
    </row>
    <row r="12" spans="1:28" x14ac:dyDescent="0.25">
      <c r="A12" s="8">
        <v>6</v>
      </c>
      <c r="B12" s="52" t="str">
        <f>VLOOKUP($A12,'Dummy-Ergebnisliste'!A6:D105,2,FALSE)</f>
        <v>Nachname 6</v>
      </c>
      <c r="C12" s="52" t="str">
        <f t="shared" si="0"/>
        <v>Vorname 6</v>
      </c>
      <c r="D12" s="52"/>
      <c r="E12" s="12">
        <f t="shared" si="1"/>
        <v>95</v>
      </c>
      <c r="F12" s="65">
        <v>82.5</v>
      </c>
      <c r="G12" s="46">
        <f t="shared" si="2"/>
        <v>33</v>
      </c>
      <c r="H12" s="12">
        <f t="shared" si="3"/>
        <v>126.35</v>
      </c>
      <c r="I12" s="12">
        <f t="shared" si="4"/>
        <v>107.44999999999999</v>
      </c>
      <c r="J12" s="11">
        <f t="shared" si="7"/>
        <v>107</v>
      </c>
      <c r="K12" s="12">
        <f>(IF(Flyoff=TRUE,I12+(I12*M12)*Fly_off__Faktor,0))</f>
        <v>0</v>
      </c>
      <c r="L12" s="70">
        <v>6</v>
      </c>
      <c r="M12" s="35">
        <f t="shared" si="6"/>
        <v>0.10999999999999999</v>
      </c>
      <c r="N12" s="26"/>
      <c r="O12" s="20"/>
      <c r="Q12" s="6"/>
      <c r="W12" s="79"/>
      <c r="X12" s="79"/>
      <c r="Y12" s="79"/>
      <c r="Z12" s="79"/>
      <c r="AB12" s="79"/>
    </row>
    <row r="13" spans="1:28" x14ac:dyDescent="0.25">
      <c r="A13" s="8">
        <v>7</v>
      </c>
      <c r="B13" s="52" t="str">
        <f>VLOOKUP($A13,'Dummy-Ergebnisliste'!A7:D106,2,FALSE)</f>
        <v>Nachname 7</v>
      </c>
      <c r="C13" s="52" t="str">
        <f t="shared" si="0"/>
        <v>Vorname 7</v>
      </c>
      <c r="D13" s="52"/>
      <c r="E13" s="12">
        <f t="shared" si="1"/>
        <v>94</v>
      </c>
      <c r="F13" s="65">
        <v>80</v>
      </c>
      <c r="G13" s="46">
        <f t="shared" si="2"/>
        <v>32</v>
      </c>
      <c r="H13" s="12">
        <f t="shared" si="3"/>
        <v>124.08</v>
      </c>
      <c r="I13" s="12">
        <f t="shared" si="4"/>
        <v>105.17999999999999</v>
      </c>
      <c r="J13" s="11">
        <f t="shared" si="7"/>
        <v>105</v>
      </c>
      <c r="K13" s="12">
        <f t="shared" si="5"/>
        <v>0</v>
      </c>
      <c r="L13" s="70">
        <v>4</v>
      </c>
      <c r="M13" s="35">
        <f t="shared" si="6"/>
        <v>0.12999999999999998</v>
      </c>
      <c r="N13" s="26"/>
      <c r="O13" s="20"/>
      <c r="Q13" s="6"/>
      <c r="W13" s="79"/>
      <c r="X13" s="79"/>
      <c r="Y13" s="79"/>
      <c r="Z13" s="79"/>
      <c r="AB13" s="79"/>
    </row>
    <row r="14" spans="1:28" x14ac:dyDescent="0.25">
      <c r="A14" s="8">
        <v>8</v>
      </c>
      <c r="B14" s="52" t="str">
        <f>VLOOKUP($A14,'Dummy-Ergebnisliste'!A8:D107,2,FALSE)</f>
        <v>Nachname 8</v>
      </c>
      <c r="C14" s="52" t="str">
        <f t="shared" si="0"/>
        <v>Vorname 8</v>
      </c>
      <c r="D14" s="52"/>
      <c r="E14" s="12">
        <f t="shared" si="1"/>
        <v>93</v>
      </c>
      <c r="F14" s="65">
        <v>78</v>
      </c>
      <c r="G14" s="46">
        <f t="shared" si="2"/>
        <v>31.200000000000003</v>
      </c>
      <c r="H14" s="12">
        <f t="shared" si="3"/>
        <v>122.01600000000001</v>
      </c>
      <c r="I14" s="12">
        <f t="shared" si="4"/>
        <v>103.116</v>
      </c>
      <c r="J14" s="11">
        <f t="shared" si="7"/>
        <v>103</v>
      </c>
      <c r="K14" s="12">
        <f t="shared" si="5"/>
        <v>0</v>
      </c>
      <c r="L14" s="70">
        <v>8</v>
      </c>
      <c r="M14" s="35">
        <f t="shared" si="6"/>
        <v>0.09</v>
      </c>
      <c r="N14" s="26"/>
      <c r="O14" s="20"/>
      <c r="Q14" s="6"/>
      <c r="W14" s="79"/>
      <c r="X14" s="79"/>
      <c r="Y14" s="79"/>
      <c r="Z14" s="79"/>
      <c r="AB14" s="79"/>
    </row>
    <row r="15" spans="1:28" x14ac:dyDescent="0.25">
      <c r="A15" s="8">
        <v>9</v>
      </c>
      <c r="B15" s="52" t="str">
        <f>VLOOKUP($A15,'Dummy-Ergebnisliste'!A9:D108,2,FALSE)</f>
        <v>Nachname 9</v>
      </c>
      <c r="C15" s="52" t="str">
        <f t="shared" si="0"/>
        <v>Vorname 9</v>
      </c>
      <c r="D15" s="52"/>
      <c r="E15" s="12">
        <f t="shared" si="1"/>
        <v>92</v>
      </c>
      <c r="F15" s="65">
        <v>76</v>
      </c>
      <c r="G15" s="46">
        <f t="shared" si="2"/>
        <v>30.400000000000002</v>
      </c>
      <c r="H15" s="12">
        <f t="shared" si="3"/>
        <v>119.968</v>
      </c>
      <c r="I15" s="12">
        <f t="shared" si="4"/>
        <v>101.068</v>
      </c>
      <c r="J15" s="11">
        <f t="shared" si="7"/>
        <v>101</v>
      </c>
      <c r="K15" s="12">
        <f t="shared" si="5"/>
        <v>0</v>
      </c>
      <c r="L15" s="70">
        <v>3</v>
      </c>
      <c r="M15" s="35">
        <f t="shared" si="6"/>
        <v>0.13999999999999999</v>
      </c>
      <c r="N15" s="26"/>
      <c r="O15" s="20"/>
      <c r="Q15" s="6"/>
      <c r="W15" s="79"/>
      <c r="X15" s="79"/>
      <c r="Y15" s="79"/>
      <c r="Z15" s="79"/>
      <c r="AB15" s="79"/>
    </row>
    <row r="16" spans="1:28" x14ac:dyDescent="0.25">
      <c r="A16" s="8">
        <v>10</v>
      </c>
      <c r="B16" s="52" t="str">
        <f>VLOOKUP($A16,'Dummy-Ergebnisliste'!A10:D109,2,FALSE)</f>
        <v>Nachname 10</v>
      </c>
      <c r="C16" s="52" t="str">
        <f t="shared" si="0"/>
        <v>Vorname 10</v>
      </c>
      <c r="D16" s="52"/>
      <c r="E16" s="12">
        <f t="shared" si="1"/>
        <v>91</v>
      </c>
      <c r="F16" s="65">
        <v>75</v>
      </c>
      <c r="G16" s="46">
        <f t="shared" si="2"/>
        <v>30</v>
      </c>
      <c r="H16" s="12">
        <f t="shared" si="3"/>
        <v>118.3</v>
      </c>
      <c r="I16" s="12">
        <f t="shared" si="4"/>
        <v>99.399999999999991</v>
      </c>
      <c r="J16" s="11">
        <f t="shared" si="7"/>
        <v>99</v>
      </c>
      <c r="K16" s="12">
        <f t="shared" si="5"/>
        <v>0</v>
      </c>
      <c r="L16" s="70">
        <v>5</v>
      </c>
      <c r="M16" s="35">
        <f t="shared" si="6"/>
        <v>0.11999999999999998</v>
      </c>
      <c r="N16" s="26"/>
      <c r="O16" s="20"/>
      <c r="Q16" s="6"/>
      <c r="W16" s="79"/>
      <c r="X16" s="79"/>
      <c r="Y16" s="79"/>
      <c r="Z16" s="79"/>
      <c r="AB16" s="79"/>
    </row>
    <row r="17" spans="1:28" x14ac:dyDescent="0.25">
      <c r="A17" s="8">
        <v>11</v>
      </c>
      <c r="B17" s="52" t="str">
        <f>VLOOKUP($A17,'Dummy-Ergebnisliste'!A11:D110,2,FALSE)</f>
        <v>Nachname 11</v>
      </c>
      <c r="C17" s="52" t="str">
        <f t="shared" si="0"/>
        <v>Vorname 11</v>
      </c>
      <c r="D17" s="52"/>
      <c r="E17" s="12">
        <f t="shared" si="1"/>
        <v>90</v>
      </c>
      <c r="F17" s="65">
        <v>74</v>
      </c>
      <c r="G17" s="46">
        <f t="shared" si="2"/>
        <v>29.6</v>
      </c>
      <c r="H17" s="12">
        <f t="shared" si="3"/>
        <v>116.64</v>
      </c>
      <c r="I17" s="12">
        <f t="shared" si="4"/>
        <v>97.74</v>
      </c>
      <c r="J17" s="11">
        <f t="shared" si="7"/>
        <v>98</v>
      </c>
      <c r="K17" s="12">
        <f t="shared" si="5"/>
        <v>0</v>
      </c>
      <c r="L17" s="70">
        <v>11</v>
      </c>
      <c r="M17" s="35">
        <f t="shared" si="6"/>
        <v>6.0000000000000005E-2</v>
      </c>
      <c r="N17" s="12"/>
      <c r="O17" s="1"/>
      <c r="Q17" s="6"/>
      <c r="W17" s="79"/>
      <c r="X17" s="79"/>
      <c r="Y17" s="79"/>
      <c r="Z17" s="79"/>
      <c r="AB17" s="79"/>
    </row>
    <row r="18" spans="1:28" x14ac:dyDescent="0.25">
      <c r="A18" s="8">
        <v>12</v>
      </c>
      <c r="B18" s="52" t="str">
        <f>VLOOKUP($A18,'Dummy-Ergebnisliste'!A12:D111,2,FALSE)</f>
        <v>Nachname 12</v>
      </c>
      <c r="C18" s="52" t="str">
        <f t="shared" si="0"/>
        <v>Vorname 12</v>
      </c>
      <c r="D18" s="52"/>
      <c r="E18" s="12">
        <f t="shared" si="1"/>
        <v>89</v>
      </c>
      <c r="F18" s="65">
        <v>73</v>
      </c>
      <c r="G18" s="46">
        <f t="shared" si="2"/>
        <v>29.200000000000003</v>
      </c>
      <c r="H18" s="12">
        <f t="shared" si="3"/>
        <v>114.988</v>
      </c>
      <c r="I18" s="12">
        <f t="shared" si="4"/>
        <v>96.087999999999994</v>
      </c>
      <c r="J18" s="11">
        <f t="shared" si="7"/>
        <v>96</v>
      </c>
      <c r="K18" s="12">
        <f t="shared" si="5"/>
        <v>0</v>
      </c>
      <c r="L18" s="70">
        <v>12</v>
      </c>
      <c r="M18" s="35">
        <f t="shared" si="6"/>
        <v>0.05</v>
      </c>
      <c r="N18" s="12"/>
      <c r="O18" s="1"/>
      <c r="Q18" s="6"/>
      <c r="W18" s="79"/>
      <c r="X18" s="79"/>
      <c r="Y18" s="79"/>
      <c r="Z18" s="79"/>
      <c r="AB18" s="79"/>
    </row>
    <row r="19" spans="1:28" x14ac:dyDescent="0.25">
      <c r="A19" s="8">
        <v>13</v>
      </c>
      <c r="B19" s="52" t="str">
        <f>VLOOKUP($A19,'Dummy-Ergebnisliste'!A13:D112,2,FALSE)</f>
        <v>Nachname 13</v>
      </c>
      <c r="C19" s="52" t="str">
        <f t="shared" si="0"/>
        <v>Vorname 13</v>
      </c>
      <c r="D19" s="52"/>
      <c r="E19" s="12">
        <f t="shared" si="1"/>
        <v>88</v>
      </c>
      <c r="F19" s="65">
        <v>72</v>
      </c>
      <c r="G19" s="46">
        <f t="shared" si="2"/>
        <v>28.8</v>
      </c>
      <c r="H19" s="12">
        <f t="shared" si="3"/>
        <v>113.34399999999999</v>
      </c>
      <c r="I19" s="12">
        <f t="shared" si="4"/>
        <v>94.443999999999988</v>
      </c>
      <c r="J19" s="11">
        <f t="shared" si="7"/>
        <v>94</v>
      </c>
      <c r="K19" s="12">
        <f t="shared" si="5"/>
        <v>0</v>
      </c>
      <c r="L19" s="70">
        <v>13</v>
      </c>
      <c r="M19" s="35">
        <f t="shared" si="6"/>
        <v>0.04</v>
      </c>
      <c r="N19" s="12"/>
      <c r="O19" s="1"/>
      <c r="Q19" s="6"/>
      <c r="W19" s="79"/>
      <c r="X19" s="79"/>
      <c r="Y19" s="79"/>
      <c r="Z19" s="79"/>
      <c r="AB19" s="79"/>
    </row>
    <row r="20" spans="1:28" x14ac:dyDescent="0.25">
      <c r="A20" s="8">
        <v>14</v>
      </c>
      <c r="B20" s="52" t="str">
        <f>VLOOKUP($A20,'Dummy-Ergebnisliste'!A14:D113,2,FALSE)</f>
        <v>Nachname 14</v>
      </c>
      <c r="C20" s="52" t="str">
        <f t="shared" si="0"/>
        <v>Vorname 14</v>
      </c>
      <c r="D20" s="52"/>
      <c r="E20" s="12">
        <f t="shared" si="1"/>
        <v>87</v>
      </c>
      <c r="F20" s="65">
        <v>71</v>
      </c>
      <c r="G20" s="46">
        <f t="shared" si="2"/>
        <v>28.400000000000002</v>
      </c>
      <c r="H20" s="12">
        <f t="shared" si="3"/>
        <v>111.708</v>
      </c>
      <c r="I20" s="12">
        <f t="shared" si="4"/>
        <v>92.807999999999993</v>
      </c>
      <c r="J20" s="11">
        <f t="shared" si="7"/>
        <v>93</v>
      </c>
      <c r="K20" s="12">
        <f t="shared" si="5"/>
        <v>0</v>
      </c>
      <c r="L20" s="70">
        <v>14</v>
      </c>
      <c r="M20" s="35">
        <f t="shared" si="6"/>
        <v>0.03</v>
      </c>
      <c r="N20" s="12"/>
      <c r="O20" s="1"/>
      <c r="Q20" s="6"/>
      <c r="W20" s="79"/>
      <c r="X20" s="79"/>
      <c r="Y20" s="79"/>
      <c r="Z20" s="79"/>
      <c r="AB20" s="79"/>
    </row>
    <row r="21" spans="1:28" x14ac:dyDescent="0.25">
      <c r="A21" s="8">
        <v>15</v>
      </c>
      <c r="B21" s="52" t="str">
        <f>VLOOKUP($A21,'Dummy-Ergebnisliste'!A15:D114,2,FALSE)</f>
        <v>Nachname 15</v>
      </c>
      <c r="C21" s="52" t="str">
        <f t="shared" si="0"/>
        <v>Vorname 15</v>
      </c>
      <c r="D21" s="52"/>
      <c r="E21" s="12">
        <f t="shared" si="1"/>
        <v>86</v>
      </c>
      <c r="F21" s="65">
        <v>70</v>
      </c>
      <c r="G21" s="46">
        <f t="shared" si="2"/>
        <v>28</v>
      </c>
      <c r="H21" s="12">
        <f t="shared" si="3"/>
        <v>110.08</v>
      </c>
      <c r="I21" s="12">
        <f t="shared" si="4"/>
        <v>91.179999999999993</v>
      </c>
      <c r="J21" s="11">
        <f t="shared" si="7"/>
        <v>91</v>
      </c>
      <c r="K21" s="12">
        <f t="shared" si="5"/>
        <v>0</v>
      </c>
      <c r="L21" s="70">
        <v>15</v>
      </c>
      <c r="M21" s="45">
        <f t="shared" si="6"/>
        <v>0.02</v>
      </c>
      <c r="N21" s="12"/>
      <c r="O21" s="1"/>
      <c r="Q21" s="6"/>
      <c r="W21" s="79"/>
      <c r="X21" s="79"/>
      <c r="Y21" s="79"/>
      <c r="Z21" s="79"/>
      <c r="AB21" s="79"/>
    </row>
    <row r="22" spans="1:28" x14ac:dyDescent="0.25">
      <c r="A22" s="8">
        <v>16</v>
      </c>
      <c r="B22" s="52" t="str">
        <f>VLOOKUP($A22,'Dummy-Ergebnisliste'!A16:D115,2,FALSE)</f>
        <v>Nachname 16</v>
      </c>
      <c r="C22" s="52" t="str">
        <f t="shared" si="0"/>
        <v>Vorname 16</v>
      </c>
      <c r="D22" s="52"/>
      <c r="E22" s="12">
        <f t="shared" si="1"/>
        <v>85</v>
      </c>
      <c r="F22" s="65">
        <v>69</v>
      </c>
      <c r="G22" s="46">
        <f t="shared" si="2"/>
        <v>27.6</v>
      </c>
      <c r="H22" s="12">
        <f t="shared" si="3"/>
        <v>108.46000000000001</v>
      </c>
      <c r="I22" s="12">
        <f t="shared" si="4"/>
        <v>89.56</v>
      </c>
      <c r="J22" s="11">
        <f t="shared" si="7"/>
        <v>90</v>
      </c>
      <c r="K22" s="12">
        <f t="shared" si="5"/>
        <v>0</v>
      </c>
      <c r="L22" s="12"/>
      <c r="N22" s="25"/>
      <c r="P22" s="1"/>
      <c r="R22" s="6"/>
      <c r="W22" s="79"/>
      <c r="X22" s="79"/>
      <c r="Y22" s="79"/>
      <c r="Z22" s="79"/>
      <c r="AB22" s="79"/>
    </row>
    <row r="23" spans="1:28" x14ac:dyDescent="0.25">
      <c r="A23" s="8">
        <v>17</v>
      </c>
      <c r="B23" s="52" t="str">
        <f>VLOOKUP($A23,'Dummy-Ergebnisliste'!A17:D116,2,FALSE)</f>
        <v>Nachname 17</v>
      </c>
      <c r="C23" s="52" t="str">
        <f t="shared" si="0"/>
        <v>Vorname 17</v>
      </c>
      <c r="D23" s="52"/>
      <c r="E23" s="12">
        <f t="shared" si="1"/>
        <v>84</v>
      </c>
      <c r="F23" s="65">
        <v>68</v>
      </c>
      <c r="G23" s="46">
        <f t="shared" si="2"/>
        <v>27.200000000000003</v>
      </c>
      <c r="H23" s="12">
        <f t="shared" si="3"/>
        <v>106.848</v>
      </c>
      <c r="I23" s="12">
        <f t="shared" si="4"/>
        <v>87.947999999999993</v>
      </c>
      <c r="J23" s="11">
        <f t="shared" si="7"/>
        <v>88</v>
      </c>
      <c r="K23" s="12">
        <f t="shared" si="5"/>
        <v>0</v>
      </c>
      <c r="L23" s="12"/>
      <c r="P23" s="1"/>
      <c r="R23" s="6"/>
      <c r="W23" s="79"/>
      <c r="X23" s="79"/>
      <c r="Y23" s="79"/>
      <c r="Z23" s="79"/>
      <c r="AB23" s="79"/>
    </row>
    <row r="24" spans="1:28" x14ac:dyDescent="0.25">
      <c r="A24" s="8">
        <v>18</v>
      </c>
      <c r="B24" s="52" t="str">
        <f>VLOOKUP($A24,'Dummy-Ergebnisliste'!A18:D117,2,FALSE)</f>
        <v>Nachname 18</v>
      </c>
      <c r="C24" s="52" t="str">
        <f t="shared" si="0"/>
        <v>Vorname 18</v>
      </c>
      <c r="D24" s="52"/>
      <c r="E24" s="12">
        <f t="shared" si="1"/>
        <v>83</v>
      </c>
      <c r="F24" s="65">
        <v>67</v>
      </c>
      <c r="G24" s="46">
        <f t="shared" si="2"/>
        <v>26.8</v>
      </c>
      <c r="H24" s="12">
        <f t="shared" si="3"/>
        <v>105.244</v>
      </c>
      <c r="I24" s="12">
        <f t="shared" si="4"/>
        <v>86.343999999999994</v>
      </c>
      <c r="J24" s="11">
        <f t="shared" si="7"/>
        <v>86</v>
      </c>
      <c r="K24" s="12">
        <f t="shared" si="5"/>
        <v>0</v>
      </c>
      <c r="L24" s="12"/>
      <c r="P24" s="1"/>
      <c r="R24" s="6"/>
      <c r="W24" s="79"/>
      <c r="X24" s="79"/>
      <c r="Y24" s="79"/>
      <c r="Z24" s="79"/>
      <c r="AB24" s="79"/>
    </row>
    <row r="25" spans="1:28" x14ac:dyDescent="0.25">
      <c r="A25" s="8">
        <v>19</v>
      </c>
      <c r="B25" s="52" t="str">
        <f>VLOOKUP($A25,'Dummy-Ergebnisliste'!A19:D118,2,FALSE)</f>
        <v>Nachname 19</v>
      </c>
      <c r="C25" s="52" t="str">
        <f t="shared" si="0"/>
        <v>Vorname 19</v>
      </c>
      <c r="D25" s="52"/>
      <c r="E25" s="12">
        <f t="shared" si="1"/>
        <v>82</v>
      </c>
      <c r="F25" s="65">
        <v>66.5</v>
      </c>
      <c r="G25" s="46">
        <f t="shared" si="2"/>
        <v>26.6</v>
      </c>
      <c r="H25" s="12">
        <f t="shared" si="3"/>
        <v>103.812</v>
      </c>
      <c r="I25" s="12">
        <f t="shared" si="4"/>
        <v>84.911999999999992</v>
      </c>
      <c r="J25" s="11">
        <f t="shared" si="7"/>
        <v>85</v>
      </c>
      <c r="K25" s="12">
        <f t="shared" si="5"/>
        <v>0</v>
      </c>
      <c r="L25" s="12" t="s">
        <v>5</v>
      </c>
      <c r="P25" s="1"/>
      <c r="R25" s="6"/>
      <c r="W25" s="79"/>
      <c r="X25" s="79"/>
      <c r="Y25" s="79"/>
      <c r="Z25" s="79"/>
      <c r="AB25" s="79"/>
    </row>
    <row r="26" spans="1:28" x14ac:dyDescent="0.25">
      <c r="A26" s="8">
        <v>20</v>
      </c>
      <c r="B26" s="52" t="str">
        <f>VLOOKUP($A26,'Dummy-Ergebnisliste'!A20:D119,2,FALSE)</f>
        <v>Nachname 20</v>
      </c>
      <c r="C26" s="52" t="str">
        <f t="shared" si="0"/>
        <v>Vorname 20</v>
      </c>
      <c r="D26" s="52"/>
      <c r="E26" s="12">
        <f t="shared" si="1"/>
        <v>81</v>
      </c>
      <c r="F26" s="65">
        <v>66</v>
      </c>
      <c r="G26" s="46">
        <f t="shared" si="2"/>
        <v>26.400000000000002</v>
      </c>
      <c r="H26" s="12">
        <f t="shared" si="3"/>
        <v>102.384</v>
      </c>
      <c r="I26" s="12">
        <f t="shared" si="4"/>
        <v>83.483999999999995</v>
      </c>
      <c r="J26" s="11">
        <f t="shared" si="7"/>
        <v>83</v>
      </c>
      <c r="K26" s="12">
        <f t="shared" si="5"/>
        <v>0</v>
      </c>
      <c r="L26" s="17"/>
      <c r="P26" s="1"/>
      <c r="R26" s="6"/>
      <c r="W26" s="79"/>
      <c r="X26" s="79"/>
      <c r="Y26" s="79"/>
      <c r="Z26" s="79"/>
      <c r="AB26" s="79"/>
    </row>
    <row r="27" spans="1:28" x14ac:dyDescent="0.25">
      <c r="A27" s="8">
        <v>21</v>
      </c>
      <c r="B27" s="52" t="str">
        <f>VLOOKUP($A27,'Dummy-Ergebnisliste'!A21:D120,2,FALSE)</f>
        <v>Nachname 21</v>
      </c>
      <c r="C27" s="52" t="str">
        <f t="shared" si="0"/>
        <v>Vorname 21</v>
      </c>
      <c r="D27" s="52"/>
      <c r="E27" s="12">
        <f t="shared" si="1"/>
        <v>80</v>
      </c>
      <c r="F27" s="65">
        <v>65.5</v>
      </c>
      <c r="G27" s="46">
        <f t="shared" si="2"/>
        <v>26.200000000000003</v>
      </c>
      <c r="H27" s="12">
        <f t="shared" si="3"/>
        <v>100.96000000000001</v>
      </c>
      <c r="I27" s="12">
        <f t="shared" si="4"/>
        <v>82.06</v>
      </c>
      <c r="J27" s="11">
        <f t="shared" si="7"/>
        <v>82</v>
      </c>
      <c r="K27" s="12">
        <f t="shared" si="5"/>
        <v>0</v>
      </c>
      <c r="L27" s="17"/>
      <c r="O27" s="21"/>
      <c r="P27" s="2"/>
      <c r="R27" s="6"/>
      <c r="W27" s="79"/>
      <c r="X27" s="79"/>
      <c r="Y27" s="79"/>
      <c r="Z27" s="79"/>
      <c r="AB27" s="79"/>
    </row>
    <row r="28" spans="1:28" x14ac:dyDescent="0.25">
      <c r="A28" s="8">
        <v>22</v>
      </c>
      <c r="B28" s="52" t="str">
        <f>VLOOKUP($A28,'Dummy-Ergebnisliste'!A22:D121,2,FALSE)</f>
        <v>Nachname 22</v>
      </c>
      <c r="C28" s="52" t="str">
        <f t="shared" si="0"/>
        <v>Vorname 22</v>
      </c>
      <c r="D28" s="52"/>
      <c r="E28" s="12">
        <f t="shared" si="1"/>
        <v>79</v>
      </c>
      <c r="F28" s="65">
        <v>65</v>
      </c>
      <c r="G28" s="46">
        <f t="shared" si="2"/>
        <v>26</v>
      </c>
      <c r="H28" s="12">
        <f t="shared" si="3"/>
        <v>99.539999999999992</v>
      </c>
      <c r="I28" s="12">
        <f t="shared" si="4"/>
        <v>80.639999999999986</v>
      </c>
      <c r="J28" s="11">
        <f t="shared" si="7"/>
        <v>81</v>
      </c>
      <c r="K28" s="12">
        <f t="shared" si="5"/>
        <v>0</v>
      </c>
      <c r="L28" s="3"/>
      <c r="O28" s="21"/>
      <c r="P28" s="2"/>
      <c r="R28" s="6"/>
      <c r="W28" s="79"/>
      <c r="X28" s="79"/>
      <c r="Y28" s="79"/>
      <c r="Z28" s="79"/>
      <c r="AB28" s="79"/>
    </row>
    <row r="29" spans="1:28" ht="15" customHeight="1" x14ac:dyDescent="0.25">
      <c r="A29" s="8">
        <v>23</v>
      </c>
      <c r="B29" s="52" t="str">
        <f>VLOOKUP($A29,'Dummy-Ergebnisliste'!A23:D122,2,FALSE)</f>
        <v>Nachname 23</v>
      </c>
      <c r="C29" s="52" t="str">
        <f t="shared" si="0"/>
        <v>Vorname 23</v>
      </c>
      <c r="D29" s="52"/>
      <c r="E29" s="12">
        <f t="shared" si="1"/>
        <v>78</v>
      </c>
      <c r="F29" s="65">
        <v>64.5</v>
      </c>
      <c r="G29" s="46">
        <f t="shared" si="2"/>
        <v>25.8</v>
      </c>
      <c r="H29" s="12">
        <f t="shared" si="3"/>
        <v>98.123999999999995</v>
      </c>
      <c r="I29" s="12">
        <f t="shared" si="4"/>
        <v>79.22399999999999</v>
      </c>
      <c r="J29" s="11">
        <f t="shared" si="7"/>
        <v>79</v>
      </c>
      <c r="K29" s="12">
        <f t="shared" si="5"/>
        <v>0</v>
      </c>
      <c r="L29" s="3"/>
      <c r="N29" s="13"/>
      <c r="O29" s="21"/>
      <c r="P29" s="2"/>
      <c r="R29" s="5"/>
      <c r="W29" s="79"/>
      <c r="X29" s="79"/>
      <c r="Y29" s="79"/>
      <c r="Z29" s="79"/>
      <c r="AB29" s="79"/>
    </row>
    <row r="30" spans="1:28" ht="15" customHeight="1" x14ac:dyDescent="0.25">
      <c r="A30" s="8">
        <v>24</v>
      </c>
      <c r="B30" s="52" t="str">
        <f>VLOOKUP($A30,'Dummy-Ergebnisliste'!A24:D123,2,FALSE)</f>
        <v>Nachname 24</v>
      </c>
      <c r="C30" s="52" t="str">
        <f t="shared" si="0"/>
        <v>Vorname 24</v>
      </c>
      <c r="D30" s="52"/>
      <c r="E30" s="12">
        <f t="shared" si="1"/>
        <v>77</v>
      </c>
      <c r="F30" s="65">
        <v>64</v>
      </c>
      <c r="G30" s="46">
        <f t="shared" si="2"/>
        <v>25.6</v>
      </c>
      <c r="H30" s="12">
        <f t="shared" si="3"/>
        <v>96.712000000000003</v>
      </c>
      <c r="I30" s="12">
        <f t="shared" si="4"/>
        <v>77.811999999999998</v>
      </c>
      <c r="J30" s="11">
        <f t="shared" si="7"/>
        <v>78</v>
      </c>
      <c r="K30" s="12">
        <f t="shared" si="5"/>
        <v>0</v>
      </c>
      <c r="L30" s="3"/>
      <c r="M30" s="8"/>
      <c r="N30" s="8"/>
      <c r="O30" s="21"/>
      <c r="P30" s="2"/>
      <c r="W30" s="79"/>
      <c r="X30" s="79"/>
      <c r="Y30" s="79"/>
      <c r="Z30" s="79"/>
      <c r="AB30" s="79"/>
    </row>
    <row r="31" spans="1:28" ht="15" customHeight="1" x14ac:dyDescent="0.35">
      <c r="A31" s="8">
        <v>25</v>
      </c>
      <c r="B31" s="52" t="str">
        <f>VLOOKUP($A31,'Dummy-Ergebnisliste'!A25:D124,2,FALSE)</f>
        <v>Nachname 25</v>
      </c>
      <c r="C31" s="52" t="str">
        <f t="shared" si="0"/>
        <v>Vorname 25</v>
      </c>
      <c r="D31" s="52"/>
      <c r="E31" s="12">
        <f t="shared" si="1"/>
        <v>76</v>
      </c>
      <c r="F31" s="65">
        <v>63.5</v>
      </c>
      <c r="G31" s="46">
        <f t="shared" si="2"/>
        <v>25.400000000000002</v>
      </c>
      <c r="H31" s="12">
        <f t="shared" si="3"/>
        <v>95.304000000000002</v>
      </c>
      <c r="I31" s="12">
        <f t="shared" si="4"/>
        <v>76.403999999999996</v>
      </c>
      <c r="J31" s="11">
        <f t="shared" si="7"/>
        <v>76</v>
      </c>
      <c r="K31" s="12">
        <f t="shared" si="5"/>
        <v>0</v>
      </c>
      <c r="L31" s="3"/>
      <c r="M31" s="18"/>
      <c r="N31" s="8"/>
      <c r="W31" s="79"/>
      <c r="X31" s="79"/>
      <c r="Y31" s="79"/>
      <c r="Z31" s="79"/>
      <c r="AB31" s="79"/>
    </row>
    <row r="32" spans="1:28" ht="15" customHeight="1" x14ac:dyDescent="0.25">
      <c r="A32" s="8">
        <v>26</v>
      </c>
      <c r="B32" s="52" t="str">
        <f>VLOOKUP($A32,'Dummy-Ergebnisliste'!A26:D125,2,FALSE)</f>
        <v>Nachname 26</v>
      </c>
      <c r="C32" s="52" t="str">
        <f t="shared" si="0"/>
        <v>Vorname 26</v>
      </c>
      <c r="D32" s="52"/>
      <c r="E32" s="12">
        <f t="shared" si="1"/>
        <v>75</v>
      </c>
      <c r="F32" s="65">
        <v>63</v>
      </c>
      <c r="G32" s="46">
        <f t="shared" si="2"/>
        <v>25.200000000000003</v>
      </c>
      <c r="H32" s="12">
        <f t="shared" si="3"/>
        <v>93.9</v>
      </c>
      <c r="I32" s="12">
        <f>(E32/E31)*I31</f>
        <v>75.398684210526312</v>
      </c>
      <c r="J32" s="11">
        <f t="shared" si="7"/>
        <v>75</v>
      </c>
      <c r="K32" s="12">
        <f t="shared" si="5"/>
        <v>0</v>
      </c>
      <c r="L32" s="3"/>
      <c r="M32" s="8"/>
      <c r="N32" s="8"/>
      <c r="O32" s="21"/>
      <c r="P32" s="2"/>
      <c r="W32" s="79"/>
      <c r="X32" s="79"/>
      <c r="Y32" s="79"/>
      <c r="Z32" s="79"/>
      <c r="AB32" s="79"/>
    </row>
    <row r="33" spans="1:28" ht="15" customHeight="1" x14ac:dyDescent="0.35">
      <c r="A33" s="8">
        <v>27</v>
      </c>
      <c r="B33" s="52" t="str">
        <f>VLOOKUP($A33,'Dummy-Ergebnisliste'!A27:D126,2,FALSE)</f>
        <v>Nachname 27</v>
      </c>
      <c r="C33" s="52" t="str">
        <f t="shared" si="0"/>
        <v>Vorname 27</v>
      </c>
      <c r="D33" s="52"/>
      <c r="E33" s="12">
        <f t="shared" si="1"/>
        <v>74</v>
      </c>
      <c r="F33" s="65">
        <v>62.5</v>
      </c>
      <c r="G33" s="46">
        <f t="shared" si="2"/>
        <v>0</v>
      </c>
      <c r="H33" s="12">
        <f t="shared" si="3"/>
        <v>74</v>
      </c>
      <c r="I33" s="12">
        <f t="shared" ref="I33:I96" si="8">(E33/E32)*I32</f>
        <v>74.393368421052628</v>
      </c>
      <c r="J33" s="11">
        <f t="shared" ref="J33:J96" si="9">ROUND(I33,0)</f>
        <v>74</v>
      </c>
      <c r="K33" s="12">
        <f t="shared" si="5"/>
        <v>0</v>
      </c>
      <c r="L33" s="3"/>
      <c r="M33" s="8"/>
      <c r="N33" s="18"/>
      <c r="O33" s="21"/>
      <c r="P33" s="2"/>
      <c r="W33" s="79"/>
      <c r="X33" s="79"/>
      <c r="Y33" s="79"/>
      <c r="Z33" s="79"/>
      <c r="AB33" s="79"/>
    </row>
    <row r="34" spans="1:28" ht="15" customHeight="1" x14ac:dyDescent="0.25">
      <c r="A34" s="8">
        <v>28</v>
      </c>
      <c r="B34" s="52" t="str">
        <f>VLOOKUP($A34,'Dummy-Ergebnisliste'!A28:D127,2,FALSE)</f>
        <v>Nachname 28</v>
      </c>
      <c r="C34" s="52" t="str">
        <f t="shared" si="0"/>
        <v>Vorname 28</v>
      </c>
      <c r="D34" s="52"/>
      <c r="E34" s="12">
        <f t="shared" si="1"/>
        <v>73</v>
      </c>
      <c r="F34" s="65">
        <v>62</v>
      </c>
      <c r="G34" s="46">
        <f t="shared" si="2"/>
        <v>0</v>
      </c>
      <c r="H34" s="12">
        <f t="shared" si="3"/>
        <v>73</v>
      </c>
      <c r="I34" s="12">
        <f t="shared" si="8"/>
        <v>73.388052631578944</v>
      </c>
      <c r="J34" s="11">
        <f t="shared" si="9"/>
        <v>73</v>
      </c>
      <c r="K34" s="12">
        <f t="shared" si="5"/>
        <v>0</v>
      </c>
      <c r="L34" s="3"/>
      <c r="O34" s="21"/>
      <c r="P34" s="2"/>
      <c r="W34" s="79"/>
      <c r="X34" s="79"/>
      <c r="Y34" s="79"/>
      <c r="Z34" s="79"/>
      <c r="AB34" s="79"/>
    </row>
    <row r="35" spans="1:28" ht="15" customHeight="1" x14ac:dyDescent="0.25">
      <c r="A35" s="8">
        <v>29</v>
      </c>
      <c r="B35" s="52" t="str">
        <f>VLOOKUP($A35,'Dummy-Ergebnisliste'!A29:D128,2,FALSE)</f>
        <v>Nachname 29</v>
      </c>
      <c r="C35" s="52" t="str">
        <f t="shared" si="0"/>
        <v>Vorname 29</v>
      </c>
      <c r="D35" s="52"/>
      <c r="E35" s="12">
        <f t="shared" si="1"/>
        <v>72</v>
      </c>
      <c r="F35" s="65">
        <v>61.5</v>
      </c>
      <c r="G35" s="46">
        <f t="shared" si="2"/>
        <v>0</v>
      </c>
      <c r="H35" s="12">
        <f t="shared" si="3"/>
        <v>72</v>
      </c>
      <c r="I35" s="12">
        <f t="shared" si="8"/>
        <v>72.38273684210526</v>
      </c>
      <c r="J35" s="11">
        <f t="shared" si="9"/>
        <v>72</v>
      </c>
      <c r="K35" s="12">
        <f t="shared" si="5"/>
        <v>0</v>
      </c>
      <c r="L35" s="3"/>
      <c r="P35" s="1"/>
      <c r="W35" s="79"/>
      <c r="X35" s="79"/>
      <c r="Y35" s="79"/>
      <c r="Z35" s="79"/>
      <c r="AB35" s="79"/>
    </row>
    <row r="36" spans="1:28" ht="15" customHeight="1" x14ac:dyDescent="0.25">
      <c r="A36" s="8">
        <v>30</v>
      </c>
      <c r="B36" s="52" t="str">
        <f>VLOOKUP($A36,'Dummy-Ergebnisliste'!A30:D129,2,FALSE)</f>
        <v>Nachname 30</v>
      </c>
      <c r="C36" s="52" t="str">
        <f t="shared" si="0"/>
        <v>Vorname 30</v>
      </c>
      <c r="D36" s="52"/>
      <c r="E36" s="12">
        <f t="shared" si="1"/>
        <v>71</v>
      </c>
      <c r="F36" s="65">
        <v>61</v>
      </c>
      <c r="G36" s="46">
        <f t="shared" si="2"/>
        <v>0</v>
      </c>
      <c r="H36" s="12">
        <f t="shared" si="3"/>
        <v>71</v>
      </c>
      <c r="I36" s="12">
        <f t="shared" si="8"/>
        <v>71.377421052631576</v>
      </c>
      <c r="J36" s="11">
        <f t="shared" si="9"/>
        <v>71</v>
      </c>
      <c r="K36" s="12">
        <f t="shared" si="5"/>
        <v>0</v>
      </c>
      <c r="L36" s="3"/>
      <c r="P36" s="1"/>
      <c r="W36" s="79"/>
      <c r="X36" s="79"/>
      <c r="Y36" s="79"/>
      <c r="Z36" s="79"/>
      <c r="AB36" s="79"/>
    </row>
    <row r="37" spans="1:28" ht="15" customHeight="1" x14ac:dyDescent="0.25">
      <c r="A37" s="8">
        <v>31</v>
      </c>
      <c r="B37" s="52" t="str">
        <f>VLOOKUP($A37,'Dummy-Ergebnisliste'!A31:D130,2,FALSE)</f>
        <v>Nachname 31</v>
      </c>
      <c r="C37" s="52" t="str">
        <f t="shared" si="0"/>
        <v>Vorname 31</v>
      </c>
      <c r="D37" s="52"/>
      <c r="E37" s="12">
        <f t="shared" si="1"/>
        <v>70</v>
      </c>
      <c r="F37" s="65">
        <v>60.5</v>
      </c>
      <c r="G37" s="46">
        <f t="shared" si="2"/>
        <v>0</v>
      </c>
      <c r="H37" s="12">
        <f t="shared" si="3"/>
        <v>70</v>
      </c>
      <c r="I37" s="12">
        <f t="shared" si="8"/>
        <v>70.372105263157891</v>
      </c>
      <c r="J37" s="11">
        <f t="shared" si="9"/>
        <v>70</v>
      </c>
      <c r="K37" s="12">
        <f t="shared" si="5"/>
        <v>0</v>
      </c>
      <c r="L37" s="3"/>
      <c r="W37" s="79"/>
      <c r="X37" s="79"/>
      <c r="Y37" s="79"/>
      <c r="Z37" s="79"/>
      <c r="AB37" s="79"/>
    </row>
    <row r="38" spans="1:28" ht="15" customHeight="1" x14ac:dyDescent="0.25">
      <c r="A38" s="8">
        <v>32</v>
      </c>
      <c r="B38" s="52" t="str">
        <f>VLOOKUP($A38,'Dummy-Ergebnisliste'!A32:D131,2,FALSE)</f>
        <v>Nachname 32</v>
      </c>
      <c r="C38" s="52" t="str">
        <f t="shared" si="0"/>
        <v>Vorname 32</v>
      </c>
      <c r="D38" s="52"/>
      <c r="E38" s="12">
        <f t="shared" si="1"/>
        <v>69</v>
      </c>
      <c r="F38" s="65">
        <v>60</v>
      </c>
      <c r="G38" s="46">
        <f t="shared" si="2"/>
        <v>0</v>
      </c>
      <c r="H38" s="12">
        <f t="shared" si="3"/>
        <v>69</v>
      </c>
      <c r="I38" s="12">
        <f t="shared" si="8"/>
        <v>69.366789473684207</v>
      </c>
      <c r="J38" s="11">
        <f t="shared" si="9"/>
        <v>69</v>
      </c>
      <c r="K38" s="12">
        <f t="shared" si="5"/>
        <v>0</v>
      </c>
      <c r="L38" s="3"/>
      <c r="W38" s="79"/>
      <c r="X38" s="79"/>
      <c r="Y38" s="79"/>
      <c r="Z38" s="79"/>
      <c r="AB38" s="79"/>
    </row>
    <row r="39" spans="1:28" ht="15" customHeight="1" x14ac:dyDescent="0.25">
      <c r="A39" s="8">
        <v>33</v>
      </c>
      <c r="B39" s="52" t="str">
        <f>VLOOKUP($A39,'Dummy-Ergebnisliste'!A33:D132,2,FALSE)</f>
        <v>Nachname 33</v>
      </c>
      <c r="C39" s="52" t="str">
        <f t="shared" si="0"/>
        <v>Vorname 33</v>
      </c>
      <c r="D39" s="52"/>
      <c r="E39" s="12">
        <f t="shared" si="1"/>
        <v>68</v>
      </c>
      <c r="F39" s="65">
        <v>59.5</v>
      </c>
      <c r="G39" s="46">
        <f t="shared" ref="G39:G88" si="10">IF($A39&gt;BonusPl+1,0,IF(Teiln&lt;=TNLimit,$F39*Teiln/100*Progressions_Faktor,IF(Limit_Ein,$F39*TNLimit/100*Progressions_Faktor,$F39*Teiln/100*Progressions_Faktor)))</f>
        <v>0</v>
      </c>
      <c r="H39" s="12">
        <f t="shared" ref="H39:H88" si="11">+(E39+(E39*G39/100))</f>
        <v>68</v>
      </c>
      <c r="I39" s="12">
        <f t="shared" si="8"/>
        <v>68.361473684210523</v>
      </c>
      <c r="J39" s="11">
        <f t="shared" si="9"/>
        <v>68</v>
      </c>
      <c r="K39" s="12">
        <f t="shared" ref="K39:K70" si="12">(IF(Flyoff=TRUE,I39+(I39*M39)*Fly_off__Faktor,0))</f>
        <v>0</v>
      </c>
      <c r="L39" s="3"/>
      <c r="N39" s="4"/>
      <c r="W39" s="79"/>
      <c r="X39" s="79"/>
      <c r="Y39" s="79"/>
      <c r="Z39" s="79"/>
      <c r="AB39" s="79"/>
    </row>
    <row r="40" spans="1:28" ht="15" customHeight="1" x14ac:dyDescent="0.25">
      <c r="A40" s="8">
        <v>34</v>
      </c>
      <c r="B40" s="52" t="str">
        <f>VLOOKUP($A40,'Dummy-Ergebnisliste'!A34:D133,2,FALSE)</f>
        <v>Nachname 34</v>
      </c>
      <c r="C40" s="52" t="str">
        <f t="shared" si="0"/>
        <v>Vorname 34</v>
      </c>
      <c r="D40" s="52"/>
      <c r="E40" s="12">
        <f t="shared" si="1"/>
        <v>67</v>
      </c>
      <c r="F40" s="65">
        <v>59</v>
      </c>
      <c r="G40" s="46">
        <f t="shared" si="10"/>
        <v>0</v>
      </c>
      <c r="H40" s="12">
        <f t="shared" si="11"/>
        <v>67</v>
      </c>
      <c r="I40" s="12">
        <f t="shared" si="8"/>
        <v>67.356157894736839</v>
      </c>
      <c r="J40" s="11">
        <f t="shared" si="9"/>
        <v>67</v>
      </c>
      <c r="K40" s="12">
        <f t="shared" si="12"/>
        <v>0</v>
      </c>
      <c r="L40" s="3"/>
      <c r="W40" s="79"/>
      <c r="X40" s="79"/>
      <c r="Y40" s="79"/>
      <c r="Z40" s="79"/>
      <c r="AB40" s="79"/>
    </row>
    <row r="41" spans="1:28" ht="15" customHeight="1" x14ac:dyDescent="0.25">
      <c r="A41" s="8">
        <v>35</v>
      </c>
      <c r="B41" s="52" t="str">
        <f>VLOOKUP($A41,'Dummy-Ergebnisliste'!A35:D134,2,FALSE)</f>
        <v>Nachname 35</v>
      </c>
      <c r="C41" s="52" t="str">
        <f t="shared" si="0"/>
        <v>Vorname 35</v>
      </c>
      <c r="D41" s="52"/>
      <c r="E41" s="12">
        <f t="shared" si="1"/>
        <v>66</v>
      </c>
      <c r="F41" s="65">
        <v>58.5</v>
      </c>
      <c r="G41" s="46">
        <f t="shared" si="10"/>
        <v>0</v>
      </c>
      <c r="H41" s="12">
        <f t="shared" si="11"/>
        <v>66</v>
      </c>
      <c r="I41" s="12">
        <f t="shared" si="8"/>
        <v>66.350842105263155</v>
      </c>
      <c r="J41" s="11">
        <f t="shared" si="9"/>
        <v>66</v>
      </c>
      <c r="K41" s="12">
        <f t="shared" si="12"/>
        <v>0</v>
      </c>
      <c r="L41" s="3"/>
      <c r="W41" s="79"/>
      <c r="X41" s="79"/>
      <c r="Y41" s="79"/>
      <c r="Z41" s="79"/>
      <c r="AB41" s="79"/>
    </row>
    <row r="42" spans="1:28" ht="15" customHeight="1" x14ac:dyDescent="0.25">
      <c r="A42" s="8">
        <v>36</v>
      </c>
      <c r="B42" s="52" t="str">
        <f>VLOOKUP($A42,'Dummy-Ergebnisliste'!A36:D135,2,FALSE)</f>
        <v>Nachname 36</v>
      </c>
      <c r="C42" s="52" t="str">
        <f t="shared" si="0"/>
        <v>Vorname 36</v>
      </c>
      <c r="D42" s="52"/>
      <c r="E42" s="12">
        <f t="shared" si="1"/>
        <v>65</v>
      </c>
      <c r="F42" s="65">
        <v>58</v>
      </c>
      <c r="G42" s="46">
        <f t="shared" si="10"/>
        <v>0</v>
      </c>
      <c r="H42" s="12">
        <f t="shared" si="11"/>
        <v>65</v>
      </c>
      <c r="I42" s="12">
        <f t="shared" si="8"/>
        <v>65.345526315789471</v>
      </c>
      <c r="J42" s="11">
        <f t="shared" si="9"/>
        <v>65</v>
      </c>
      <c r="K42" s="12">
        <f t="shared" si="12"/>
        <v>0</v>
      </c>
      <c r="L42" s="3"/>
      <c r="W42" s="79"/>
      <c r="X42" s="79"/>
      <c r="Y42" s="79"/>
      <c r="Z42" s="79"/>
      <c r="AB42" s="79"/>
    </row>
    <row r="43" spans="1:28" ht="15" customHeight="1" x14ac:dyDescent="0.25">
      <c r="A43" s="8">
        <v>37</v>
      </c>
      <c r="B43" s="52" t="str">
        <f>VLOOKUP($A43,'Dummy-Ergebnisliste'!A37:D136,2,FALSE)</f>
        <v>Nachname 37</v>
      </c>
      <c r="C43" s="52" t="str">
        <f t="shared" si="0"/>
        <v>Vorname 37</v>
      </c>
      <c r="D43" s="52"/>
      <c r="E43" s="12">
        <f t="shared" si="1"/>
        <v>64</v>
      </c>
      <c r="F43" s="65">
        <v>57.5</v>
      </c>
      <c r="G43" s="46">
        <f t="shared" si="10"/>
        <v>0</v>
      </c>
      <c r="H43" s="12">
        <f t="shared" si="11"/>
        <v>64</v>
      </c>
      <c r="I43" s="12">
        <f t="shared" si="8"/>
        <v>64.340210526315786</v>
      </c>
      <c r="J43" s="11">
        <f t="shared" si="9"/>
        <v>64</v>
      </c>
      <c r="K43" s="12">
        <f t="shared" si="12"/>
        <v>0</v>
      </c>
      <c r="L43" s="3"/>
      <c r="W43" s="79"/>
      <c r="X43" s="79"/>
      <c r="Y43" s="79"/>
      <c r="Z43" s="79"/>
      <c r="AB43" s="79"/>
    </row>
    <row r="44" spans="1:28" ht="15" customHeight="1" x14ac:dyDescent="0.25">
      <c r="A44" s="8">
        <v>38</v>
      </c>
      <c r="B44" s="52" t="str">
        <f>VLOOKUP($A44,'Dummy-Ergebnisliste'!A38:D137,2,FALSE)</f>
        <v>Nachname 38</v>
      </c>
      <c r="C44" s="52" t="str">
        <f t="shared" si="0"/>
        <v>Vorname 38</v>
      </c>
      <c r="D44" s="52"/>
      <c r="E44" s="12">
        <f t="shared" si="1"/>
        <v>63</v>
      </c>
      <c r="F44" s="65">
        <v>57</v>
      </c>
      <c r="G44" s="46">
        <f t="shared" si="10"/>
        <v>0</v>
      </c>
      <c r="H44" s="12">
        <f t="shared" si="11"/>
        <v>63</v>
      </c>
      <c r="I44" s="12">
        <f t="shared" si="8"/>
        <v>63.334894736842102</v>
      </c>
      <c r="J44" s="11">
        <f t="shared" si="9"/>
        <v>63</v>
      </c>
      <c r="K44" s="12">
        <f t="shared" si="12"/>
        <v>0</v>
      </c>
      <c r="L44" s="3"/>
      <c r="W44" s="79"/>
      <c r="X44" s="79"/>
      <c r="Y44" s="79"/>
      <c r="Z44" s="79"/>
      <c r="AB44" s="79"/>
    </row>
    <row r="45" spans="1:28" ht="15" customHeight="1" x14ac:dyDescent="0.25">
      <c r="A45" s="8">
        <v>39</v>
      </c>
      <c r="B45" s="52" t="str">
        <f>VLOOKUP($A45,'Dummy-Ergebnisliste'!A39:D138,2,FALSE)</f>
        <v>Nachname 39</v>
      </c>
      <c r="C45" s="52" t="str">
        <f t="shared" si="0"/>
        <v>Vorname 39</v>
      </c>
      <c r="D45" s="52"/>
      <c r="E45" s="12">
        <f t="shared" si="1"/>
        <v>62</v>
      </c>
      <c r="F45" s="65">
        <v>56.5</v>
      </c>
      <c r="G45" s="46">
        <f t="shared" si="10"/>
        <v>0</v>
      </c>
      <c r="H45" s="12">
        <f t="shared" si="11"/>
        <v>62</v>
      </c>
      <c r="I45" s="12">
        <f t="shared" si="8"/>
        <v>62.329578947368418</v>
      </c>
      <c r="J45" s="11">
        <f t="shared" si="9"/>
        <v>62</v>
      </c>
      <c r="K45" s="12">
        <f t="shared" si="12"/>
        <v>0</v>
      </c>
      <c r="L45" s="3"/>
      <c r="W45" s="79"/>
      <c r="X45" s="79"/>
      <c r="Y45" s="79"/>
      <c r="Z45" s="79"/>
      <c r="AB45" s="79"/>
    </row>
    <row r="46" spans="1:28" ht="15" customHeight="1" x14ac:dyDescent="0.25">
      <c r="A46" s="8">
        <v>40</v>
      </c>
      <c r="B46" s="52" t="str">
        <f>VLOOKUP($A46,'Dummy-Ergebnisliste'!A40:D139,2,FALSE)</f>
        <v>Nachname 40</v>
      </c>
      <c r="C46" s="52" t="str">
        <f t="shared" si="0"/>
        <v>Vorname 40</v>
      </c>
      <c r="D46" s="52"/>
      <c r="E46" s="12">
        <f t="shared" si="1"/>
        <v>61</v>
      </c>
      <c r="F46" s="65">
        <v>56</v>
      </c>
      <c r="G46" s="46">
        <f t="shared" si="10"/>
        <v>0</v>
      </c>
      <c r="H46" s="12">
        <f t="shared" si="11"/>
        <v>61</v>
      </c>
      <c r="I46" s="12">
        <f t="shared" si="8"/>
        <v>61.324263157894734</v>
      </c>
      <c r="J46" s="11">
        <f t="shared" si="9"/>
        <v>61</v>
      </c>
      <c r="K46" s="12">
        <f t="shared" si="12"/>
        <v>0</v>
      </c>
      <c r="L46" s="3"/>
      <c r="W46" s="79"/>
      <c r="X46" s="79"/>
      <c r="Y46" s="79"/>
      <c r="Z46" s="79"/>
      <c r="AB46" s="79"/>
    </row>
    <row r="47" spans="1:28" ht="15" customHeight="1" x14ac:dyDescent="0.25">
      <c r="A47" s="8">
        <v>41</v>
      </c>
      <c r="B47" s="52" t="str">
        <f>VLOOKUP($A47,'Dummy-Ergebnisliste'!A41:D140,2,FALSE)</f>
        <v>Nachname 41</v>
      </c>
      <c r="C47" s="52" t="str">
        <f t="shared" si="0"/>
        <v>Vorname 41</v>
      </c>
      <c r="D47" s="52"/>
      <c r="E47" s="12">
        <f t="shared" si="1"/>
        <v>60</v>
      </c>
      <c r="F47" s="65">
        <v>55.5</v>
      </c>
      <c r="G47" s="46">
        <f t="shared" si="10"/>
        <v>0</v>
      </c>
      <c r="H47" s="12">
        <f t="shared" si="11"/>
        <v>60</v>
      </c>
      <c r="I47" s="12">
        <f t="shared" si="8"/>
        <v>60.31894736842105</v>
      </c>
      <c r="J47" s="11">
        <f t="shared" si="9"/>
        <v>60</v>
      </c>
      <c r="K47" s="12">
        <f t="shared" si="12"/>
        <v>0</v>
      </c>
      <c r="L47" s="8"/>
      <c r="M47" s="12"/>
      <c r="W47" s="79"/>
      <c r="X47" s="79"/>
      <c r="Y47" s="79"/>
      <c r="Z47" s="79"/>
      <c r="AB47" s="79"/>
    </row>
    <row r="48" spans="1:28" ht="15" customHeight="1" x14ac:dyDescent="0.25">
      <c r="A48" s="8">
        <v>42</v>
      </c>
      <c r="B48" s="52" t="str">
        <f>VLOOKUP($A48,'Dummy-Ergebnisliste'!A42:D141,2,FALSE)</f>
        <v>Nachname 42</v>
      </c>
      <c r="C48" s="52" t="str">
        <f t="shared" si="0"/>
        <v>Vorname 42</v>
      </c>
      <c r="D48" s="52"/>
      <c r="E48" s="12">
        <f t="shared" si="1"/>
        <v>59</v>
      </c>
      <c r="F48" s="65">
        <v>55</v>
      </c>
      <c r="G48" s="46">
        <f t="shared" si="10"/>
        <v>0</v>
      </c>
      <c r="H48" s="12">
        <f t="shared" si="11"/>
        <v>59</v>
      </c>
      <c r="I48" s="12">
        <f t="shared" si="8"/>
        <v>59.313631578947366</v>
      </c>
      <c r="J48" s="11">
        <f t="shared" si="9"/>
        <v>59</v>
      </c>
      <c r="K48" s="12">
        <f t="shared" si="12"/>
        <v>0</v>
      </c>
      <c r="L48" s="3"/>
      <c r="W48" s="79"/>
      <c r="X48" s="79"/>
      <c r="Y48" s="79"/>
      <c r="Z48" s="79"/>
      <c r="AB48" s="79"/>
    </row>
    <row r="49" spans="1:28" ht="15" customHeight="1" x14ac:dyDescent="0.25">
      <c r="A49" s="8">
        <v>43</v>
      </c>
      <c r="B49" s="52" t="str">
        <f>VLOOKUP($A49,'Dummy-Ergebnisliste'!A43:D142,2,FALSE)</f>
        <v>Nachname 43</v>
      </c>
      <c r="C49" s="52" t="str">
        <f t="shared" si="0"/>
        <v>Vorname 43</v>
      </c>
      <c r="D49" s="52"/>
      <c r="E49" s="12">
        <f t="shared" si="1"/>
        <v>58</v>
      </c>
      <c r="F49" s="65">
        <v>54.5</v>
      </c>
      <c r="G49" s="46">
        <f t="shared" si="10"/>
        <v>0</v>
      </c>
      <c r="H49" s="12">
        <f t="shared" si="11"/>
        <v>58</v>
      </c>
      <c r="I49" s="12">
        <f t="shared" si="8"/>
        <v>58.308315789473681</v>
      </c>
      <c r="J49" s="11">
        <f t="shared" si="9"/>
        <v>58</v>
      </c>
      <c r="K49" s="12">
        <f t="shared" si="12"/>
        <v>0</v>
      </c>
      <c r="L49" s="3"/>
      <c r="W49" s="79"/>
      <c r="X49" s="79"/>
      <c r="Y49" s="79"/>
      <c r="Z49" s="79"/>
      <c r="AB49" s="79"/>
    </row>
    <row r="50" spans="1:28" ht="15" customHeight="1" x14ac:dyDescent="0.25">
      <c r="A50" s="8">
        <v>44</v>
      </c>
      <c r="B50" s="52" t="str">
        <f>VLOOKUP($A50,'Dummy-Ergebnisliste'!A44:D143,2,FALSE)</f>
        <v>Nachname 44</v>
      </c>
      <c r="C50" s="52" t="str">
        <f t="shared" si="0"/>
        <v>Vorname 44</v>
      </c>
      <c r="D50" s="52"/>
      <c r="E50" s="12">
        <f t="shared" si="1"/>
        <v>57</v>
      </c>
      <c r="F50" s="65">
        <v>54</v>
      </c>
      <c r="G50" s="46">
        <f t="shared" si="10"/>
        <v>0</v>
      </c>
      <c r="H50" s="12">
        <f t="shared" si="11"/>
        <v>57</v>
      </c>
      <c r="I50" s="12">
        <f t="shared" si="8"/>
        <v>57.302999999999997</v>
      </c>
      <c r="J50" s="11">
        <f t="shared" si="9"/>
        <v>57</v>
      </c>
      <c r="K50" s="12">
        <f t="shared" si="12"/>
        <v>0</v>
      </c>
      <c r="L50" s="3"/>
      <c r="W50" s="79"/>
      <c r="X50" s="79"/>
      <c r="Y50" s="79"/>
      <c r="Z50" s="79"/>
      <c r="AB50" s="79"/>
    </row>
    <row r="51" spans="1:28" ht="15" customHeight="1" x14ac:dyDescent="0.25">
      <c r="A51" s="8">
        <v>45</v>
      </c>
      <c r="B51" s="52" t="str">
        <f>VLOOKUP($A51,'Dummy-Ergebnisliste'!A45:D144,2,FALSE)</f>
        <v>Nachname 45</v>
      </c>
      <c r="C51" s="52" t="str">
        <f t="shared" si="0"/>
        <v>Vorname 45</v>
      </c>
      <c r="D51" s="52"/>
      <c r="E51" s="12">
        <f t="shared" si="1"/>
        <v>56</v>
      </c>
      <c r="F51" s="65">
        <v>53.5</v>
      </c>
      <c r="G51" s="46">
        <f t="shared" si="10"/>
        <v>0</v>
      </c>
      <c r="H51" s="12">
        <f t="shared" si="11"/>
        <v>56</v>
      </c>
      <c r="I51" s="12">
        <f t="shared" si="8"/>
        <v>56.297684210526313</v>
      </c>
      <c r="J51" s="11">
        <f t="shared" si="9"/>
        <v>56</v>
      </c>
      <c r="K51" s="12">
        <f t="shared" si="12"/>
        <v>0</v>
      </c>
      <c r="L51" s="3"/>
      <c r="W51" s="79"/>
      <c r="X51" s="79"/>
      <c r="Y51" s="79"/>
      <c r="Z51" s="79"/>
      <c r="AB51" s="79"/>
    </row>
    <row r="52" spans="1:28" ht="15" customHeight="1" x14ac:dyDescent="0.25">
      <c r="A52" s="8">
        <v>46</v>
      </c>
      <c r="B52" s="52" t="str">
        <f>VLOOKUP($A52,'Dummy-Ergebnisliste'!A46:D145,2,FALSE)</f>
        <v>Nachname 46</v>
      </c>
      <c r="C52" s="52" t="str">
        <f t="shared" si="0"/>
        <v>Vorname 46</v>
      </c>
      <c r="D52" s="52"/>
      <c r="E52" s="12">
        <f t="shared" si="1"/>
        <v>55</v>
      </c>
      <c r="F52" s="65">
        <v>53</v>
      </c>
      <c r="G52" s="46">
        <f t="shared" si="10"/>
        <v>0</v>
      </c>
      <c r="H52" s="12">
        <f t="shared" si="11"/>
        <v>55</v>
      </c>
      <c r="I52" s="12">
        <f t="shared" si="8"/>
        <v>55.292368421052629</v>
      </c>
      <c r="J52" s="11">
        <f t="shared" si="9"/>
        <v>55</v>
      </c>
      <c r="K52" s="12">
        <f t="shared" si="12"/>
        <v>0</v>
      </c>
      <c r="L52" s="3"/>
      <c r="W52" s="79"/>
      <c r="X52" s="79"/>
      <c r="Y52" s="79"/>
      <c r="Z52" s="79"/>
      <c r="AB52" s="79"/>
    </row>
    <row r="53" spans="1:28" ht="15" customHeight="1" x14ac:dyDescent="0.25">
      <c r="A53" s="8">
        <v>47</v>
      </c>
      <c r="B53" s="52" t="str">
        <f>VLOOKUP($A53,'Dummy-Ergebnisliste'!A47:D146,2,FALSE)</f>
        <v>Nachname 47</v>
      </c>
      <c r="C53" s="52" t="str">
        <f t="shared" si="0"/>
        <v>Vorname 47</v>
      </c>
      <c r="D53" s="52"/>
      <c r="E53" s="12">
        <f t="shared" si="1"/>
        <v>54</v>
      </c>
      <c r="F53" s="65">
        <v>52.5</v>
      </c>
      <c r="G53" s="46">
        <f t="shared" si="10"/>
        <v>0</v>
      </c>
      <c r="H53" s="12">
        <f t="shared" si="11"/>
        <v>54</v>
      </c>
      <c r="I53" s="12">
        <f t="shared" si="8"/>
        <v>54.287052631578945</v>
      </c>
      <c r="J53" s="11">
        <f t="shared" si="9"/>
        <v>54</v>
      </c>
      <c r="K53" s="12">
        <f t="shared" si="12"/>
        <v>0</v>
      </c>
      <c r="L53" s="3"/>
      <c r="W53" s="79"/>
      <c r="X53" s="79"/>
      <c r="Y53" s="79"/>
      <c r="Z53" s="79"/>
      <c r="AB53" s="79"/>
    </row>
    <row r="54" spans="1:28" ht="15" customHeight="1" x14ac:dyDescent="0.25">
      <c r="A54" s="8">
        <v>48</v>
      </c>
      <c r="B54" s="52" t="str">
        <f>VLOOKUP($A54,'Dummy-Ergebnisliste'!A48:D147,2,FALSE)</f>
        <v>Nachname 48</v>
      </c>
      <c r="C54" s="52" t="str">
        <f t="shared" si="0"/>
        <v>Vorname 48</v>
      </c>
      <c r="D54" s="52"/>
      <c r="E54" s="12">
        <f t="shared" si="1"/>
        <v>53</v>
      </c>
      <c r="F54" s="65">
        <v>52</v>
      </c>
      <c r="G54" s="46">
        <f t="shared" si="10"/>
        <v>0</v>
      </c>
      <c r="H54" s="12">
        <f t="shared" si="11"/>
        <v>53</v>
      </c>
      <c r="I54" s="12">
        <f t="shared" si="8"/>
        <v>53.281736842105261</v>
      </c>
      <c r="J54" s="11">
        <f t="shared" si="9"/>
        <v>53</v>
      </c>
      <c r="K54" s="12">
        <f t="shared" si="12"/>
        <v>0</v>
      </c>
      <c r="L54" s="3"/>
      <c r="W54" s="79"/>
      <c r="X54" s="79"/>
      <c r="Y54" s="79"/>
      <c r="Z54" s="79"/>
      <c r="AB54" s="79"/>
    </row>
    <row r="55" spans="1:28" ht="15" customHeight="1" x14ac:dyDescent="0.25">
      <c r="A55" s="8">
        <v>49</v>
      </c>
      <c r="B55" s="52" t="str">
        <f>VLOOKUP($A55,'Dummy-Ergebnisliste'!A49:D148,2,FALSE)</f>
        <v>Nachname 49</v>
      </c>
      <c r="C55" s="52" t="str">
        <f t="shared" si="0"/>
        <v>Vorname 49</v>
      </c>
      <c r="D55" s="52"/>
      <c r="E55" s="12">
        <f t="shared" si="1"/>
        <v>52</v>
      </c>
      <c r="F55" s="65">
        <v>51.5</v>
      </c>
      <c r="G55" s="46">
        <f t="shared" si="10"/>
        <v>0</v>
      </c>
      <c r="H55" s="12">
        <f t="shared" si="11"/>
        <v>52</v>
      </c>
      <c r="I55" s="12">
        <f t="shared" si="8"/>
        <v>52.276421052631576</v>
      </c>
      <c r="J55" s="11">
        <f t="shared" si="9"/>
        <v>52</v>
      </c>
      <c r="K55" s="12">
        <f t="shared" si="12"/>
        <v>0</v>
      </c>
      <c r="L55" s="3"/>
      <c r="O55" s="3"/>
      <c r="W55" s="79"/>
      <c r="X55" s="79"/>
      <c r="Y55" s="79"/>
      <c r="Z55" s="79"/>
      <c r="AB55" s="79"/>
    </row>
    <row r="56" spans="1:28" ht="15" customHeight="1" x14ac:dyDescent="0.25">
      <c r="A56" s="8">
        <v>50</v>
      </c>
      <c r="B56" s="52" t="str">
        <f>VLOOKUP($A56,'Dummy-Ergebnisliste'!A50:D149,2,FALSE)</f>
        <v>Nachname 50</v>
      </c>
      <c r="C56" s="52" t="str">
        <f t="shared" si="0"/>
        <v>Vorname 50</v>
      </c>
      <c r="D56" s="52"/>
      <c r="E56" s="12">
        <f t="shared" si="1"/>
        <v>51</v>
      </c>
      <c r="F56" s="66">
        <v>51</v>
      </c>
      <c r="G56" s="46">
        <f t="shared" si="10"/>
        <v>0</v>
      </c>
      <c r="H56" s="12">
        <f t="shared" si="11"/>
        <v>51</v>
      </c>
      <c r="I56" s="12">
        <f t="shared" si="8"/>
        <v>51.271105263157892</v>
      </c>
      <c r="J56" s="11">
        <f t="shared" si="9"/>
        <v>51</v>
      </c>
      <c r="K56" s="12">
        <f t="shared" si="12"/>
        <v>0</v>
      </c>
      <c r="L56" s="3"/>
      <c r="O56" s="3"/>
      <c r="W56" s="79"/>
      <c r="X56" s="79"/>
      <c r="Y56" s="79"/>
      <c r="Z56" s="79"/>
      <c r="AB56" s="79"/>
    </row>
    <row r="57" spans="1:28" ht="15" customHeight="1" x14ac:dyDescent="0.35">
      <c r="A57" s="8">
        <v>51</v>
      </c>
      <c r="B57" s="52" t="str">
        <f>VLOOKUP($A57,'Dummy-Ergebnisliste'!A51:D150,2,FALSE)</f>
        <v>Nachname 51</v>
      </c>
      <c r="C57" s="52" t="str">
        <f t="shared" si="0"/>
        <v>Vorname 51</v>
      </c>
      <c r="D57" s="52"/>
      <c r="E57" s="12">
        <f t="shared" si="1"/>
        <v>50</v>
      </c>
      <c r="F57" s="65">
        <v>46.533877551020403</v>
      </c>
      <c r="G57" s="46">
        <f t="shared" si="10"/>
        <v>0</v>
      </c>
      <c r="H57" s="12">
        <f t="shared" si="11"/>
        <v>50</v>
      </c>
      <c r="I57" s="12">
        <f t="shared" si="8"/>
        <v>50.265789473684208</v>
      </c>
      <c r="J57" s="11">
        <f t="shared" si="9"/>
        <v>50</v>
      </c>
      <c r="K57" s="12">
        <f t="shared" si="12"/>
        <v>0</v>
      </c>
      <c r="L57" s="3"/>
      <c r="O57" s="3"/>
      <c r="P57" s="15"/>
      <c r="Q57" s="16"/>
      <c r="R57" s="14"/>
      <c r="W57" s="79"/>
      <c r="X57" s="79"/>
      <c r="Y57" s="79"/>
      <c r="Z57" s="79"/>
      <c r="AB57" s="79"/>
    </row>
    <row r="58" spans="1:28" ht="15" customHeight="1" x14ac:dyDescent="0.25">
      <c r="A58" s="8">
        <v>52</v>
      </c>
      <c r="B58" s="52" t="str">
        <f>VLOOKUP($A58,'Dummy-Ergebnisliste'!A52:D151,2,FALSE)</f>
        <v>Nachname 52</v>
      </c>
      <c r="C58" s="52" t="str">
        <f t="shared" si="0"/>
        <v>Vorname 52</v>
      </c>
      <c r="D58" s="52"/>
      <c r="E58" s="12">
        <f t="shared" si="1"/>
        <v>49</v>
      </c>
      <c r="F58" s="65">
        <v>45.775990396158399</v>
      </c>
      <c r="G58" s="46">
        <f t="shared" si="10"/>
        <v>0</v>
      </c>
      <c r="H58" s="12">
        <f t="shared" si="11"/>
        <v>49</v>
      </c>
      <c r="I58" s="12">
        <f t="shared" si="8"/>
        <v>49.260473684210524</v>
      </c>
      <c r="J58" s="11">
        <f t="shared" si="9"/>
        <v>49</v>
      </c>
      <c r="K58" s="12">
        <f t="shared" si="12"/>
        <v>0</v>
      </c>
      <c r="L58" s="3"/>
      <c r="W58" s="79"/>
      <c r="X58" s="79"/>
      <c r="Y58" s="79"/>
      <c r="Z58" s="79"/>
      <c r="AB58" s="79"/>
    </row>
    <row r="59" spans="1:28" ht="15" customHeight="1" x14ac:dyDescent="0.25">
      <c r="A59" s="8">
        <v>53</v>
      </c>
      <c r="B59" s="52" t="str">
        <f>VLOOKUP($A59,'Dummy-Ergebnisliste'!A53:D152,2,FALSE)</f>
        <v>Nachname 53</v>
      </c>
      <c r="C59" s="52" t="str">
        <f t="shared" si="0"/>
        <v>Vorname 53</v>
      </c>
      <c r="D59" s="52"/>
      <c r="E59" s="12">
        <f t="shared" si="1"/>
        <v>48</v>
      </c>
      <c r="F59" s="65">
        <v>45.018103241296501</v>
      </c>
      <c r="G59" s="46">
        <f t="shared" si="10"/>
        <v>0</v>
      </c>
      <c r="H59" s="12">
        <f t="shared" si="11"/>
        <v>48</v>
      </c>
      <c r="I59" s="12">
        <f t="shared" si="8"/>
        <v>48.25515789473684</v>
      </c>
      <c r="J59" s="11">
        <f t="shared" si="9"/>
        <v>48</v>
      </c>
      <c r="K59" s="12">
        <f t="shared" si="12"/>
        <v>0</v>
      </c>
      <c r="L59" s="3"/>
      <c r="W59" s="79"/>
      <c r="X59" s="79"/>
      <c r="Y59" s="79"/>
      <c r="Z59" s="79"/>
      <c r="AB59" s="79"/>
    </row>
    <row r="60" spans="1:28" ht="15" customHeight="1" x14ac:dyDescent="0.25">
      <c r="A60" s="8">
        <v>54</v>
      </c>
      <c r="B60" s="52" t="str">
        <f>VLOOKUP($A60,'Dummy-Ergebnisliste'!A54:D153,2,FALSE)</f>
        <v>Nachname 54</v>
      </c>
      <c r="C60" s="52" t="str">
        <f t="shared" si="0"/>
        <v>Vorname 54</v>
      </c>
      <c r="D60" s="52"/>
      <c r="E60" s="12">
        <f t="shared" si="1"/>
        <v>47</v>
      </c>
      <c r="F60" s="65">
        <v>44.260216086434497</v>
      </c>
      <c r="G60" s="46">
        <f t="shared" si="10"/>
        <v>0</v>
      </c>
      <c r="H60" s="12">
        <f t="shared" si="11"/>
        <v>47</v>
      </c>
      <c r="I60" s="12">
        <f t="shared" si="8"/>
        <v>47.249842105263156</v>
      </c>
      <c r="J60" s="11">
        <f t="shared" si="9"/>
        <v>47</v>
      </c>
      <c r="K60" s="12">
        <f t="shared" si="12"/>
        <v>0</v>
      </c>
      <c r="L60" s="3"/>
      <c r="W60" s="79"/>
      <c r="X60" s="79"/>
      <c r="Y60" s="79"/>
      <c r="Z60" s="79"/>
      <c r="AB60" s="79"/>
    </row>
    <row r="61" spans="1:28" x14ac:dyDescent="0.25">
      <c r="A61" s="8">
        <v>55</v>
      </c>
      <c r="B61" s="52" t="str">
        <f>VLOOKUP($A61,'Dummy-Ergebnisliste'!A55:D154,2,FALSE)</f>
        <v>Nachname 55</v>
      </c>
      <c r="C61" s="52" t="str">
        <f t="shared" si="0"/>
        <v>Vorname 55</v>
      </c>
      <c r="D61" s="52"/>
      <c r="E61" s="12">
        <f t="shared" si="1"/>
        <v>46</v>
      </c>
      <c r="F61" s="65">
        <v>43.502328931572599</v>
      </c>
      <c r="G61" s="46">
        <f t="shared" si="10"/>
        <v>0</v>
      </c>
      <c r="H61" s="12">
        <f t="shared" si="11"/>
        <v>46</v>
      </c>
      <c r="I61" s="12">
        <f t="shared" si="8"/>
        <v>46.244526315789471</v>
      </c>
      <c r="J61" s="11">
        <f t="shared" si="9"/>
        <v>46</v>
      </c>
      <c r="K61" s="12">
        <f t="shared" si="12"/>
        <v>0</v>
      </c>
      <c r="L61" s="3"/>
      <c r="W61" s="79"/>
      <c r="X61" s="79"/>
      <c r="Y61" s="79"/>
      <c r="Z61" s="79"/>
      <c r="AB61" s="79"/>
    </row>
    <row r="62" spans="1:28" x14ac:dyDescent="0.25">
      <c r="A62" s="8">
        <v>56</v>
      </c>
      <c r="B62" s="52" t="str">
        <f>VLOOKUP($A62,'Dummy-Ergebnisliste'!A56:D155,2,FALSE)</f>
        <v>Nachname 56</v>
      </c>
      <c r="C62" s="52" t="str">
        <f t="shared" si="0"/>
        <v>Vorname 56</v>
      </c>
      <c r="D62" s="52"/>
      <c r="E62" s="12">
        <f t="shared" si="1"/>
        <v>45</v>
      </c>
      <c r="F62" s="65">
        <v>42.744441776710602</v>
      </c>
      <c r="G62" s="46">
        <f t="shared" si="10"/>
        <v>0</v>
      </c>
      <c r="H62" s="12">
        <f t="shared" si="11"/>
        <v>45</v>
      </c>
      <c r="I62" s="12">
        <f t="shared" si="8"/>
        <v>45.239210526315787</v>
      </c>
      <c r="J62" s="11">
        <f t="shared" si="9"/>
        <v>45</v>
      </c>
      <c r="K62" s="12">
        <f t="shared" si="12"/>
        <v>0</v>
      </c>
      <c r="L62" s="3"/>
      <c r="W62" s="79"/>
      <c r="X62" s="79"/>
      <c r="Y62" s="79"/>
      <c r="Z62" s="79"/>
      <c r="AB62" s="79"/>
    </row>
    <row r="63" spans="1:28" x14ac:dyDescent="0.25">
      <c r="A63" s="8">
        <v>57</v>
      </c>
      <c r="B63" s="52" t="str">
        <f>VLOOKUP($A63,'Dummy-Ergebnisliste'!A57:D156,2,FALSE)</f>
        <v>Nachname 57</v>
      </c>
      <c r="C63" s="52" t="str">
        <f t="shared" si="0"/>
        <v>Vorname 57</v>
      </c>
      <c r="D63" s="52"/>
      <c r="E63" s="12">
        <f t="shared" si="1"/>
        <v>44</v>
      </c>
      <c r="F63" s="65">
        <v>41.986554621848697</v>
      </c>
      <c r="G63" s="46">
        <f t="shared" si="10"/>
        <v>0</v>
      </c>
      <c r="H63" s="12">
        <f t="shared" si="11"/>
        <v>44</v>
      </c>
      <c r="I63" s="12">
        <f t="shared" si="8"/>
        <v>44.233894736842103</v>
      </c>
      <c r="J63" s="11">
        <f t="shared" si="9"/>
        <v>44</v>
      </c>
      <c r="K63" s="12">
        <f t="shared" si="12"/>
        <v>0</v>
      </c>
      <c r="L63" s="3"/>
      <c r="W63" s="79"/>
      <c r="X63" s="79"/>
      <c r="Y63" s="79"/>
      <c r="Z63" s="79"/>
      <c r="AB63" s="79"/>
    </row>
    <row r="64" spans="1:28" x14ac:dyDescent="0.25">
      <c r="A64" s="8">
        <v>58</v>
      </c>
      <c r="B64" s="52" t="str">
        <f>VLOOKUP($A64,'Dummy-Ergebnisliste'!A58:D157,2,FALSE)</f>
        <v>Nachname 58</v>
      </c>
      <c r="C64" s="52" t="str">
        <f t="shared" si="0"/>
        <v>Vorname 58</v>
      </c>
      <c r="D64" s="52"/>
      <c r="E64" s="12">
        <f t="shared" si="1"/>
        <v>43</v>
      </c>
      <c r="F64" s="65">
        <v>41.228667466986799</v>
      </c>
      <c r="G64" s="46">
        <f t="shared" si="10"/>
        <v>0</v>
      </c>
      <c r="H64" s="12">
        <f t="shared" si="11"/>
        <v>43</v>
      </c>
      <c r="I64" s="12">
        <f t="shared" si="8"/>
        <v>43.228578947368419</v>
      </c>
      <c r="J64" s="11">
        <f t="shared" si="9"/>
        <v>43</v>
      </c>
      <c r="K64" s="12">
        <f t="shared" si="12"/>
        <v>0</v>
      </c>
      <c r="L64" s="3"/>
      <c r="W64" s="79"/>
      <c r="X64" s="79"/>
      <c r="Y64" s="79"/>
      <c r="Z64" s="79"/>
      <c r="AB64" s="79"/>
    </row>
    <row r="65" spans="1:28" x14ac:dyDescent="0.25">
      <c r="A65" s="8">
        <v>59</v>
      </c>
      <c r="B65" s="52" t="str">
        <f>VLOOKUP($A65,'Dummy-Ergebnisliste'!A59:D158,2,FALSE)</f>
        <v>Nachname 59</v>
      </c>
      <c r="C65" s="52" t="str">
        <f t="shared" si="0"/>
        <v>Vorname 59</v>
      </c>
      <c r="D65" s="52"/>
      <c r="E65" s="12">
        <f t="shared" si="1"/>
        <v>42</v>
      </c>
      <c r="F65" s="65">
        <v>40.470780312124802</v>
      </c>
      <c r="G65" s="46">
        <f t="shared" si="10"/>
        <v>0</v>
      </c>
      <c r="H65" s="12">
        <f t="shared" si="11"/>
        <v>42</v>
      </c>
      <c r="I65" s="12">
        <f t="shared" si="8"/>
        <v>42.223263157894735</v>
      </c>
      <c r="J65" s="11">
        <f t="shared" si="9"/>
        <v>42</v>
      </c>
      <c r="K65" s="12">
        <f t="shared" si="12"/>
        <v>0</v>
      </c>
      <c r="L65" s="3"/>
      <c r="W65" s="79"/>
      <c r="X65" s="79"/>
      <c r="Y65" s="79"/>
      <c r="Z65" s="79"/>
      <c r="AB65" s="79"/>
    </row>
    <row r="66" spans="1:28" x14ac:dyDescent="0.25">
      <c r="A66" s="8">
        <v>60</v>
      </c>
      <c r="B66" s="52" t="str">
        <f>VLOOKUP($A66,'Dummy-Ergebnisliste'!A60:D159,2,FALSE)</f>
        <v>Nachname 60</v>
      </c>
      <c r="C66" s="52" t="str">
        <f t="shared" si="0"/>
        <v>Vorname 60</v>
      </c>
      <c r="D66" s="52"/>
      <c r="E66" s="12">
        <f t="shared" si="1"/>
        <v>41</v>
      </c>
      <c r="F66" s="65">
        <v>39.712893157262897</v>
      </c>
      <c r="G66" s="46">
        <f t="shared" si="10"/>
        <v>0</v>
      </c>
      <c r="H66" s="12">
        <f t="shared" si="11"/>
        <v>41</v>
      </c>
      <c r="I66" s="12">
        <f t="shared" si="8"/>
        <v>41.217947368421051</v>
      </c>
      <c r="J66" s="11">
        <f t="shared" si="9"/>
        <v>41</v>
      </c>
      <c r="K66" s="12">
        <f t="shared" si="12"/>
        <v>0</v>
      </c>
      <c r="L66" s="3"/>
      <c r="W66" s="79"/>
      <c r="X66" s="79"/>
      <c r="Y66" s="79"/>
      <c r="Z66" s="79"/>
      <c r="AB66" s="79"/>
    </row>
    <row r="67" spans="1:28" x14ac:dyDescent="0.25">
      <c r="A67" s="8">
        <v>61</v>
      </c>
      <c r="B67" s="52" t="str">
        <f>VLOOKUP($A67,'Dummy-Ergebnisliste'!A61:D160,2,FALSE)</f>
        <v>Nachname 61</v>
      </c>
      <c r="C67" s="52" t="str">
        <f t="shared" si="0"/>
        <v>Vorname 61</v>
      </c>
      <c r="D67" s="52"/>
      <c r="E67" s="12">
        <f t="shared" si="1"/>
        <v>40</v>
      </c>
      <c r="F67" s="65">
        <v>38.9550060024009</v>
      </c>
      <c r="G67" s="46">
        <f t="shared" si="10"/>
        <v>0</v>
      </c>
      <c r="H67" s="12">
        <f t="shared" si="11"/>
        <v>40</v>
      </c>
      <c r="I67" s="12">
        <f t="shared" si="8"/>
        <v>40.212631578947367</v>
      </c>
      <c r="J67" s="11">
        <f t="shared" si="9"/>
        <v>40</v>
      </c>
      <c r="K67" s="12">
        <f t="shared" si="12"/>
        <v>0</v>
      </c>
      <c r="L67" s="3"/>
      <c r="W67" s="79"/>
      <c r="X67" s="79"/>
      <c r="Y67" s="79"/>
      <c r="Z67" s="79"/>
      <c r="AB67" s="79"/>
    </row>
    <row r="68" spans="1:28" x14ac:dyDescent="0.25">
      <c r="A68" s="8">
        <v>62</v>
      </c>
      <c r="B68" s="52" t="str">
        <f>VLOOKUP($A68,'Dummy-Ergebnisliste'!A62:D161,2,FALSE)</f>
        <v>Nachname 62</v>
      </c>
      <c r="C68" s="52" t="str">
        <f t="shared" si="0"/>
        <v>Vorname 62</v>
      </c>
      <c r="D68" s="52"/>
      <c r="E68" s="12">
        <f t="shared" si="1"/>
        <v>39</v>
      </c>
      <c r="F68" s="65">
        <v>38.197118847539002</v>
      </c>
      <c r="G68" s="46">
        <f t="shared" si="10"/>
        <v>0</v>
      </c>
      <c r="H68" s="12">
        <f t="shared" si="11"/>
        <v>39</v>
      </c>
      <c r="I68" s="12">
        <f t="shared" si="8"/>
        <v>39.207315789473682</v>
      </c>
      <c r="J68" s="11">
        <f t="shared" si="9"/>
        <v>39</v>
      </c>
      <c r="K68" s="12">
        <f t="shared" si="12"/>
        <v>0</v>
      </c>
      <c r="L68" s="3"/>
      <c r="W68" s="79"/>
      <c r="X68" s="79"/>
      <c r="Y68" s="79"/>
      <c r="Z68" s="79"/>
      <c r="AB68" s="79"/>
    </row>
    <row r="69" spans="1:28" x14ac:dyDescent="0.25">
      <c r="A69" s="8">
        <v>63</v>
      </c>
      <c r="B69" s="52" t="str">
        <f>VLOOKUP($A69,'Dummy-Ergebnisliste'!A63:D162,2,FALSE)</f>
        <v>Nachname 63</v>
      </c>
      <c r="C69" s="52" t="str">
        <f t="shared" si="0"/>
        <v>Vorname 63</v>
      </c>
      <c r="D69" s="52"/>
      <c r="E69" s="12">
        <f t="shared" si="1"/>
        <v>38</v>
      </c>
      <c r="F69" s="65">
        <v>37.439231692676998</v>
      </c>
      <c r="G69" s="46">
        <f t="shared" si="10"/>
        <v>0</v>
      </c>
      <c r="H69" s="12">
        <f t="shared" si="11"/>
        <v>38</v>
      </c>
      <c r="I69" s="12">
        <f t="shared" si="8"/>
        <v>38.201999999999998</v>
      </c>
      <c r="J69" s="11">
        <f t="shared" si="9"/>
        <v>38</v>
      </c>
      <c r="K69" s="12">
        <f t="shared" si="12"/>
        <v>0</v>
      </c>
      <c r="L69" s="3"/>
      <c r="W69" s="79"/>
      <c r="X69" s="79"/>
      <c r="Y69" s="79"/>
      <c r="Z69" s="79"/>
      <c r="AB69" s="79"/>
    </row>
    <row r="70" spans="1:28" x14ac:dyDescent="0.25">
      <c r="A70" s="8">
        <v>64</v>
      </c>
      <c r="B70" s="52" t="str">
        <f>VLOOKUP($A70,'Dummy-Ergebnisliste'!A64:D163,2,FALSE)</f>
        <v>Nachname 64</v>
      </c>
      <c r="C70" s="52" t="str">
        <f t="shared" si="0"/>
        <v>Vorname 64</v>
      </c>
      <c r="D70" s="52"/>
      <c r="E70" s="12">
        <f t="shared" si="1"/>
        <v>37</v>
      </c>
      <c r="F70" s="65">
        <v>36.6813445378151</v>
      </c>
      <c r="G70" s="46">
        <f t="shared" si="10"/>
        <v>0</v>
      </c>
      <c r="H70" s="12">
        <f t="shared" si="11"/>
        <v>37</v>
      </c>
      <c r="I70" s="12">
        <f t="shared" si="8"/>
        <v>37.196684210526314</v>
      </c>
      <c r="J70" s="11">
        <f t="shared" si="9"/>
        <v>37</v>
      </c>
      <c r="K70" s="12">
        <f t="shared" si="12"/>
        <v>0</v>
      </c>
      <c r="L70" s="3"/>
      <c r="W70" s="79"/>
      <c r="X70" s="79"/>
      <c r="Y70" s="79"/>
      <c r="Z70" s="79"/>
      <c r="AB70" s="79"/>
    </row>
    <row r="71" spans="1:28" x14ac:dyDescent="0.25">
      <c r="A71" s="8">
        <v>65</v>
      </c>
      <c r="B71" s="52" t="str">
        <f>VLOOKUP($A71,'Dummy-Ergebnisliste'!A65:D164,2,FALSE)</f>
        <v>Nachname 65</v>
      </c>
      <c r="C71" s="52" t="str">
        <f t="shared" ref="C71:C106" si="13">VLOOKUP($A71,ErgebnisTab,3,FALSE)</f>
        <v>Vorname 65</v>
      </c>
      <c r="D71" s="52"/>
      <c r="E71" s="12">
        <f t="shared" ref="E71:E106" si="14">VLOOKUP($A71,ErgebnisTab,4,FALSE)</f>
        <v>36</v>
      </c>
      <c r="F71" s="65">
        <v>35.923457382953103</v>
      </c>
      <c r="G71" s="46">
        <f t="shared" si="10"/>
        <v>0</v>
      </c>
      <c r="H71" s="12">
        <f t="shared" si="11"/>
        <v>36</v>
      </c>
      <c r="I71" s="12">
        <f t="shared" si="8"/>
        <v>36.19136842105263</v>
      </c>
      <c r="J71" s="11">
        <f t="shared" si="9"/>
        <v>36</v>
      </c>
      <c r="K71" s="12">
        <f t="shared" ref="K71:K88" si="15">(IF(Flyoff=TRUE,I71+(I71*M71)*Fly_off__Faktor,0))</f>
        <v>0</v>
      </c>
      <c r="L71" s="3"/>
      <c r="W71" s="79"/>
      <c r="X71" s="79"/>
      <c r="Y71" s="79"/>
      <c r="Z71" s="79"/>
      <c r="AB71" s="79"/>
    </row>
    <row r="72" spans="1:28" x14ac:dyDescent="0.25">
      <c r="A72" s="8">
        <v>66</v>
      </c>
      <c r="B72" s="52" t="str">
        <f>VLOOKUP($A72,'Dummy-Ergebnisliste'!A66:D165,2,FALSE)</f>
        <v>Nachname 66</v>
      </c>
      <c r="C72" s="52" t="str">
        <f t="shared" si="13"/>
        <v>Vorname 66</v>
      </c>
      <c r="D72" s="52"/>
      <c r="E72" s="12">
        <f t="shared" si="14"/>
        <v>35</v>
      </c>
      <c r="F72" s="65">
        <v>35.165570228091198</v>
      </c>
      <c r="G72" s="46">
        <f t="shared" si="10"/>
        <v>0</v>
      </c>
      <c r="H72" s="12">
        <f t="shared" si="11"/>
        <v>35</v>
      </c>
      <c r="I72" s="12">
        <f t="shared" si="8"/>
        <v>35.186052631578946</v>
      </c>
      <c r="J72" s="11">
        <f t="shared" si="9"/>
        <v>35</v>
      </c>
      <c r="K72" s="12">
        <f t="shared" si="15"/>
        <v>0</v>
      </c>
      <c r="L72" s="3"/>
      <c r="W72" s="79"/>
      <c r="X72" s="79"/>
      <c r="Y72" s="79"/>
      <c r="Z72" s="79"/>
      <c r="AB72" s="79"/>
    </row>
    <row r="73" spans="1:28" x14ac:dyDescent="0.25">
      <c r="A73" s="8">
        <v>67</v>
      </c>
      <c r="B73" s="52" t="str">
        <f>VLOOKUP($A73,'Dummy-Ergebnisliste'!A67:D166,2,FALSE)</f>
        <v>Nachname 67</v>
      </c>
      <c r="C73" s="52" t="str">
        <f t="shared" si="13"/>
        <v>Vorname 67</v>
      </c>
      <c r="D73" s="52"/>
      <c r="E73" s="12">
        <f t="shared" si="14"/>
        <v>34</v>
      </c>
      <c r="F73" s="65">
        <v>34.4076830732293</v>
      </c>
      <c r="G73" s="46">
        <f t="shared" si="10"/>
        <v>0</v>
      </c>
      <c r="H73" s="12">
        <f t="shared" si="11"/>
        <v>34</v>
      </c>
      <c r="I73" s="12">
        <f t="shared" si="8"/>
        <v>34.180736842105262</v>
      </c>
      <c r="J73" s="11">
        <f t="shared" si="9"/>
        <v>34</v>
      </c>
      <c r="K73" s="12">
        <f t="shared" si="15"/>
        <v>0</v>
      </c>
      <c r="L73" s="3"/>
      <c r="W73" s="79"/>
      <c r="X73" s="79"/>
      <c r="Y73" s="79"/>
      <c r="Z73" s="79"/>
      <c r="AB73" s="79"/>
    </row>
    <row r="74" spans="1:28" x14ac:dyDescent="0.25">
      <c r="A74" s="8">
        <v>68</v>
      </c>
      <c r="B74" s="52" t="str">
        <f>VLOOKUP($A74,'Dummy-Ergebnisliste'!A68:D167,2,FALSE)</f>
        <v>Nachname 68</v>
      </c>
      <c r="C74" s="52" t="str">
        <f t="shared" si="13"/>
        <v>Vorname 68</v>
      </c>
      <c r="D74" s="52"/>
      <c r="E74" s="12">
        <f t="shared" si="14"/>
        <v>33</v>
      </c>
      <c r="F74" s="65">
        <v>33.649795918367303</v>
      </c>
      <c r="G74" s="46">
        <f t="shared" si="10"/>
        <v>0</v>
      </c>
      <c r="H74" s="12">
        <f t="shared" si="11"/>
        <v>33</v>
      </c>
      <c r="I74" s="12">
        <f t="shared" si="8"/>
        <v>33.175421052631577</v>
      </c>
      <c r="J74" s="11">
        <f t="shared" si="9"/>
        <v>33</v>
      </c>
      <c r="K74" s="12">
        <f t="shared" si="15"/>
        <v>0</v>
      </c>
      <c r="L74" s="3"/>
      <c r="W74" s="79"/>
      <c r="X74" s="79"/>
      <c r="Y74" s="79"/>
      <c r="Z74" s="79"/>
      <c r="AB74" s="79"/>
    </row>
    <row r="75" spans="1:28" x14ac:dyDescent="0.25">
      <c r="A75" s="8">
        <v>69</v>
      </c>
      <c r="B75" s="52" t="str">
        <f>VLOOKUP($A75,'Dummy-Ergebnisliste'!A69:D168,2,FALSE)</f>
        <v>Nachname 69</v>
      </c>
      <c r="C75" s="52" t="str">
        <f t="shared" si="13"/>
        <v>Vorname 69</v>
      </c>
      <c r="D75" s="52"/>
      <c r="E75" s="12">
        <f t="shared" si="14"/>
        <v>32</v>
      </c>
      <c r="F75" s="65">
        <v>32.891908763505398</v>
      </c>
      <c r="G75" s="46">
        <f t="shared" si="10"/>
        <v>0</v>
      </c>
      <c r="H75" s="12">
        <f t="shared" si="11"/>
        <v>32</v>
      </c>
      <c r="I75" s="12">
        <f t="shared" si="8"/>
        <v>32.170105263157893</v>
      </c>
      <c r="J75" s="11">
        <f t="shared" si="9"/>
        <v>32</v>
      </c>
      <c r="K75" s="12">
        <f t="shared" si="15"/>
        <v>0</v>
      </c>
      <c r="L75" s="3"/>
      <c r="W75" s="79"/>
      <c r="X75" s="79"/>
      <c r="Y75" s="79"/>
      <c r="Z75" s="79"/>
      <c r="AB75" s="79"/>
    </row>
    <row r="76" spans="1:28" x14ac:dyDescent="0.25">
      <c r="A76" s="8">
        <v>70</v>
      </c>
      <c r="B76" s="52" t="str">
        <f>VLOOKUP($A76,'Dummy-Ergebnisliste'!A70:D169,2,FALSE)</f>
        <v>Nachname 70</v>
      </c>
      <c r="C76" s="52" t="str">
        <f t="shared" si="13"/>
        <v>Vorname 70</v>
      </c>
      <c r="D76" s="52"/>
      <c r="E76" s="12">
        <f t="shared" si="14"/>
        <v>31</v>
      </c>
      <c r="F76" s="65">
        <v>32.134021608643401</v>
      </c>
      <c r="G76" s="46">
        <f t="shared" si="10"/>
        <v>0</v>
      </c>
      <c r="H76" s="12">
        <f t="shared" si="11"/>
        <v>31</v>
      </c>
      <c r="I76" s="12">
        <f t="shared" si="8"/>
        <v>31.164789473684209</v>
      </c>
      <c r="J76" s="11">
        <f t="shared" si="9"/>
        <v>31</v>
      </c>
      <c r="K76" s="12">
        <f t="shared" si="15"/>
        <v>0</v>
      </c>
      <c r="L76" s="3"/>
      <c r="W76" s="79"/>
      <c r="X76" s="79"/>
      <c r="Y76" s="79"/>
      <c r="Z76" s="79"/>
      <c r="AB76" s="79"/>
    </row>
    <row r="77" spans="1:28" x14ac:dyDescent="0.25">
      <c r="A77" s="8">
        <v>71</v>
      </c>
      <c r="B77" s="52" t="str">
        <f>VLOOKUP($A77,'Dummy-Ergebnisliste'!A71:D170,2,FALSE)</f>
        <v>Nachname 71</v>
      </c>
      <c r="C77" s="52" t="str">
        <f t="shared" si="13"/>
        <v>Vorname 71</v>
      </c>
      <c r="D77" s="52"/>
      <c r="E77" s="12">
        <f t="shared" si="14"/>
        <v>30</v>
      </c>
      <c r="F77" s="65">
        <v>31.3761344537815</v>
      </c>
      <c r="G77" s="46">
        <f t="shared" si="10"/>
        <v>0</v>
      </c>
      <c r="H77" s="12">
        <f t="shared" si="11"/>
        <v>30</v>
      </c>
      <c r="I77" s="12">
        <f t="shared" si="8"/>
        <v>30.159473684210525</v>
      </c>
      <c r="J77" s="11">
        <f t="shared" si="9"/>
        <v>30</v>
      </c>
      <c r="K77" s="12">
        <f t="shared" si="15"/>
        <v>0</v>
      </c>
      <c r="L77" s="3"/>
      <c r="W77" s="79"/>
      <c r="X77" s="79"/>
      <c r="Y77" s="79"/>
      <c r="Z77" s="79"/>
      <c r="AB77" s="79"/>
    </row>
    <row r="78" spans="1:28" x14ac:dyDescent="0.25">
      <c r="A78" s="8">
        <v>72</v>
      </c>
      <c r="B78" s="52" t="str">
        <f>VLOOKUP($A78,'Dummy-Ergebnisliste'!A72:D171,2,FALSE)</f>
        <v>Nachname 72</v>
      </c>
      <c r="C78" s="52" t="str">
        <f t="shared" si="13"/>
        <v>Vorname 72</v>
      </c>
      <c r="D78" s="52"/>
      <c r="E78" s="12">
        <f t="shared" si="14"/>
        <v>29</v>
      </c>
      <c r="F78" s="65">
        <v>30.618247298919499</v>
      </c>
      <c r="G78" s="46">
        <f t="shared" si="10"/>
        <v>0</v>
      </c>
      <c r="H78" s="12">
        <f t="shared" si="11"/>
        <v>29</v>
      </c>
      <c r="I78" s="12">
        <f t="shared" si="8"/>
        <v>29.154157894736841</v>
      </c>
      <c r="J78" s="11">
        <f t="shared" si="9"/>
        <v>29</v>
      </c>
      <c r="K78" s="12">
        <f t="shared" si="15"/>
        <v>0</v>
      </c>
      <c r="L78" s="3"/>
      <c r="W78" s="79"/>
      <c r="X78" s="79"/>
      <c r="Y78" s="79"/>
      <c r="Z78" s="79"/>
      <c r="AB78" s="79"/>
    </row>
    <row r="79" spans="1:28" x14ac:dyDescent="0.25">
      <c r="A79" s="8">
        <v>73</v>
      </c>
      <c r="B79" s="52" t="str">
        <f>VLOOKUP($A79,'Dummy-Ergebnisliste'!A73:D172,2,FALSE)</f>
        <v>Nachname 73</v>
      </c>
      <c r="C79" s="52" t="str">
        <f t="shared" si="13"/>
        <v>Vorname 73</v>
      </c>
      <c r="D79" s="52"/>
      <c r="E79" s="12">
        <f t="shared" si="14"/>
        <v>28</v>
      </c>
      <c r="F79" s="65">
        <v>29.860360144057601</v>
      </c>
      <c r="G79" s="46">
        <f t="shared" si="10"/>
        <v>0</v>
      </c>
      <c r="H79" s="12">
        <f t="shared" si="11"/>
        <v>28</v>
      </c>
      <c r="I79" s="12">
        <f t="shared" si="8"/>
        <v>28.148842105263157</v>
      </c>
      <c r="J79" s="11">
        <f t="shared" si="9"/>
        <v>28</v>
      </c>
      <c r="K79" s="12">
        <f t="shared" si="15"/>
        <v>0</v>
      </c>
      <c r="L79" s="3"/>
      <c r="W79" s="79"/>
      <c r="X79" s="79"/>
      <c r="Y79" s="79"/>
      <c r="Z79" s="79"/>
      <c r="AB79" s="79"/>
    </row>
    <row r="80" spans="1:28" x14ac:dyDescent="0.25">
      <c r="A80" s="8">
        <v>74</v>
      </c>
      <c r="B80" s="52" t="str">
        <f>VLOOKUP($A80,'Dummy-Ergebnisliste'!A74:D173,2,FALSE)</f>
        <v>Nachname 74</v>
      </c>
      <c r="C80" s="52" t="str">
        <f t="shared" si="13"/>
        <v>Vorname 74</v>
      </c>
      <c r="D80" s="52"/>
      <c r="E80" s="12">
        <f t="shared" si="14"/>
        <v>27</v>
      </c>
      <c r="F80" s="65">
        <v>29.102472989195601</v>
      </c>
      <c r="G80" s="46">
        <f t="shared" si="10"/>
        <v>0</v>
      </c>
      <c r="H80" s="12">
        <f t="shared" si="11"/>
        <v>27</v>
      </c>
      <c r="I80" s="12">
        <f t="shared" si="8"/>
        <v>27.143526315789472</v>
      </c>
      <c r="J80" s="11">
        <f t="shared" si="9"/>
        <v>27</v>
      </c>
      <c r="K80" s="12">
        <f t="shared" si="15"/>
        <v>0</v>
      </c>
      <c r="L80" s="3"/>
      <c r="W80" s="79"/>
      <c r="X80" s="79"/>
      <c r="Y80" s="79"/>
      <c r="Z80" s="79"/>
      <c r="AB80" s="79"/>
    </row>
    <row r="81" spans="1:28" x14ac:dyDescent="0.25">
      <c r="A81" s="8">
        <v>75</v>
      </c>
      <c r="B81" s="52" t="str">
        <f>VLOOKUP($A81,'Dummy-Ergebnisliste'!A75:D174,2,FALSE)</f>
        <v>Nachname 75</v>
      </c>
      <c r="C81" s="52" t="str">
        <f t="shared" si="13"/>
        <v>Vorname 75</v>
      </c>
      <c r="D81" s="52"/>
      <c r="E81" s="12">
        <f t="shared" si="14"/>
        <v>26</v>
      </c>
      <c r="F81" s="65">
        <v>28.344585834333699</v>
      </c>
      <c r="G81" s="46">
        <f t="shared" si="10"/>
        <v>0</v>
      </c>
      <c r="H81" s="12">
        <f t="shared" si="11"/>
        <v>26</v>
      </c>
      <c r="I81" s="12">
        <f t="shared" si="8"/>
        <v>26.138210526315788</v>
      </c>
      <c r="J81" s="11">
        <f t="shared" si="9"/>
        <v>26</v>
      </c>
      <c r="K81" s="12">
        <f t="shared" si="15"/>
        <v>0</v>
      </c>
      <c r="L81" s="3"/>
      <c r="W81" s="79"/>
      <c r="X81" s="79"/>
      <c r="Y81" s="79"/>
      <c r="Z81" s="79"/>
      <c r="AB81" s="79"/>
    </row>
    <row r="82" spans="1:28" x14ac:dyDescent="0.25">
      <c r="A82" s="8">
        <v>76</v>
      </c>
      <c r="B82" s="52" t="str">
        <f>VLOOKUP($A82,'Dummy-Ergebnisliste'!A76:D175,2,FALSE)</f>
        <v>Nachname 76</v>
      </c>
      <c r="C82" s="52" t="str">
        <f t="shared" si="13"/>
        <v>Vorname 76</v>
      </c>
      <c r="D82" s="52"/>
      <c r="E82" s="12">
        <f t="shared" si="14"/>
        <v>25</v>
      </c>
      <c r="F82" s="65">
        <v>27.586698679471802</v>
      </c>
      <c r="G82" s="46">
        <f t="shared" si="10"/>
        <v>0</v>
      </c>
      <c r="H82" s="12">
        <f t="shared" si="11"/>
        <v>25</v>
      </c>
      <c r="I82" s="12">
        <f t="shared" si="8"/>
        <v>25.132894736842104</v>
      </c>
      <c r="J82" s="11">
        <f t="shared" si="9"/>
        <v>25</v>
      </c>
      <c r="K82" s="12">
        <f t="shared" si="15"/>
        <v>0</v>
      </c>
      <c r="L82" s="3"/>
      <c r="W82" s="79"/>
      <c r="X82" s="79"/>
      <c r="Y82" s="79"/>
      <c r="Z82" s="79"/>
      <c r="AB82" s="79"/>
    </row>
    <row r="83" spans="1:28" x14ac:dyDescent="0.25">
      <c r="A83" s="8">
        <v>77</v>
      </c>
      <c r="B83" s="52" t="str">
        <f>VLOOKUP($A83,'Dummy-Ergebnisliste'!A77:D176,2,FALSE)</f>
        <v>Nachname 77</v>
      </c>
      <c r="C83" s="52" t="str">
        <f t="shared" si="13"/>
        <v>Vorname 77</v>
      </c>
      <c r="D83" s="52"/>
      <c r="E83" s="12">
        <f t="shared" si="14"/>
        <v>24</v>
      </c>
      <c r="F83" s="65">
        <v>26.828811524609801</v>
      </c>
      <c r="G83" s="46">
        <f t="shared" si="10"/>
        <v>0</v>
      </c>
      <c r="H83" s="12">
        <f t="shared" si="11"/>
        <v>24</v>
      </c>
      <c r="I83" s="12">
        <f t="shared" si="8"/>
        <v>24.12757894736842</v>
      </c>
      <c r="J83" s="11">
        <f t="shared" si="9"/>
        <v>24</v>
      </c>
      <c r="K83" s="12">
        <f t="shared" si="15"/>
        <v>0</v>
      </c>
      <c r="L83" s="3"/>
      <c r="W83" s="79"/>
      <c r="X83" s="79"/>
      <c r="Y83" s="79"/>
      <c r="Z83" s="79"/>
      <c r="AB83" s="79"/>
    </row>
    <row r="84" spans="1:28" x14ac:dyDescent="0.25">
      <c r="A84" s="8">
        <v>78</v>
      </c>
      <c r="B84" s="52" t="str">
        <f>VLOOKUP($A84,'Dummy-Ergebnisliste'!A78:D177,2,FALSE)</f>
        <v>Nachname 78</v>
      </c>
      <c r="C84" s="52" t="str">
        <f t="shared" si="13"/>
        <v>Vorname 78</v>
      </c>
      <c r="D84" s="52"/>
      <c r="E84" s="12">
        <f t="shared" si="14"/>
        <v>23</v>
      </c>
      <c r="F84" s="65">
        <v>26.0709243697479</v>
      </c>
      <c r="G84" s="46">
        <f t="shared" si="10"/>
        <v>0</v>
      </c>
      <c r="H84" s="12">
        <f t="shared" si="11"/>
        <v>23</v>
      </c>
      <c r="I84" s="12">
        <f t="shared" si="8"/>
        <v>23.122263157894736</v>
      </c>
      <c r="J84" s="11">
        <f t="shared" si="9"/>
        <v>23</v>
      </c>
      <c r="K84" s="12">
        <f t="shared" si="15"/>
        <v>0</v>
      </c>
      <c r="L84" s="3"/>
      <c r="W84" s="79"/>
      <c r="X84" s="79"/>
      <c r="Y84" s="79"/>
      <c r="Z84" s="79"/>
      <c r="AB84" s="79"/>
    </row>
    <row r="85" spans="1:28" x14ac:dyDescent="0.25">
      <c r="A85" s="8">
        <v>79</v>
      </c>
      <c r="B85" s="52" t="str">
        <f>VLOOKUP($A85,'Dummy-Ergebnisliste'!A79:D178,2,FALSE)</f>
        <v>Nachname 79</v>
      </c>
      <c r="C85" s="52" t="str">
        <f>VLOOKUP($A85,ErgebnisTab,3,FALSE)</f>
        <v>Vorname 79</v>
      </c>
      <c r="D85" s="52"/>
      <c r="E85" s="12">
        <f t="shared" si="14"/>
        <v>22</v>
      </c>
      <c r="F85" s="65">
        <v>25.313037214885899</v>
      </c>
      <c r="G85" s="46">
        <f t="shared" si="10"/>
        <v>0</v>
      </c>
      <c r="H85" s="12">
        <f t="shared" si="11"/>
        <v>22</v>
      </c>
      <c r="I85" s="12">
        <f t="shared" si="8"/>
        <v>22.116947368421052</v>
      </c>
      <c r="J85" s="11">
        <f t="shared" si="9"/>
        <v>22</v>
      </c>
      <c r="K85" s="12">
        <f t="shared" si="15"/>
        <v>0</v>
      </c>
      <c r="L85" s="3"/>
      <c r="W85" s="79"/>
      <c r="X85" s="79"/>
      <c r="Y85" s="79"/>
      <c r="Z85" s="79"/>
      <c r="AB85" s="79"/>
    </row>
    <row r="86" spans="1:28" x14ac:dyDescent="0.25">
      <c r="A86" s="8">
        <v>80</v>
      </c>
      <c r="B86" s="52" t="str">
        <f>VLOOKUP($A86,'Dummy-Ergebnisliste'!A80:D179,2,FALSE)</f>
        <v>Nachname 80</v>
      </c>
      <c r="C86" s="52" t="str">
        <f t="shared" si="13"/>
        <v>Vorname 80</v>
      </c>
      <c r="D86" s="52"/>
      <c r="E86" s="12">
        <f t="shared" si="14"/>
        <v>21</v>
      </c>
      <c r="F86" s="65">
        <v>24.555150060024001</v>
      </c>
      <c r="G86" s="46">
        <f t="shared" si="10"/>
        <v>0</v>
      </c>
      <c r="H86" s="12">
        <f t="shared" si="11"/>
        <v>21</v>
      </c>
      <c r="I86" s="12">
        <f t="shared" si="8"/>
        <v>21.111631578947367</v>
      </c>
      <c r="J86" s="11">
        <f t="shared" si="9"/>
        <v>21</v>
      </c>
      <c r="K86" s="12">
        <f t="shared" si="15"/>
        <v>0</v>
      </c>
      <c r="L86" s="3"/>
      <c r="W86" s="79"/>
      <c r="X86" s="79"/>
      <c r="Y86" s="79"/>
      <c r="Z86" s="79"/>
      <c r="AB86" s="79"/>
    </row>
    <row r="87" spans="1:28" x14ac:dyDescent="0.25">
      <c r="A87" s="8">
        <v>81</v>
      </c>
      <c r="B87" s="52" t="str">
        <f>VLOOKUP($A87,'Dummy-Ergebnisliste'!A81:D180,2,FALSE)</f>
        <v>Nachname 81</v>
      </c>
      <c r="C87" s="52" t="str">
        <f t="shared" si="13"/>
        <v>Vorname 81</v>
      </c>
      <c r="D87" s="52"/>
      <c r="E87" s="12">
        <f t="shared" si="14"/>
        <v>20</v>
      </c>
      <c r="F87" s="65">
        <v>23.797262905162</v>
      </c>
      <c r="G87" s="46">
        <f t="shared" si="10"/>
        <v>0</v>
      </c>
      <c r="H87" s="12">
        <f t="shared" si="11"/>
        <v>20</v>
      </c>
      <c r="I87" s="12">
        <f t="shared" si="8"/>
        <v>20.106315789473683</v>
      </c>
      <c r="J87" s="11">
        <f t="shared" si="9"/>
        <v>20</v>
      </c>
      <c r="K87" s="12">
        <f t="shared" si="15"/>
        <v>0</v>
      </c>
      <c r="L87" s="3"/>
      <c r="W87" s="79"/>
      <c r="X87" s="79"/>
      <c r="Y87" s="79"/>
      <c r="Z87" s="79"/>
      <c r="AB87" s="79"/>
    </row>
    <row r="88" spans="1:28" x14ac:dyDescent="0.25">
      <c r="A88" s="8">
        <v>82</v>
      </c>
      <c r="B88" s="52" t="str">
        <f>VLOOKUP($A88,'Dummy-Ergebnisliste'!A82:D181,2,FALSE)</f>
        <v>Nachname 82</v>
      </c>
      <c r="C88" s="52" t="str">
        <f t="shared" si="13"/>
        <v>Vorname 82</v>
      </c>
      <c r="D88" s="52"/>
      <c r="E88" s="12">
        <f t="shared" si="14"/>
        <v>19</v>
      </c>
      <c r="F88" s="65">
        <v>23.039375750300099</v>
      </c>
      <c r="G88" s="46">
        <f t="shared" si="10"/>
        <v>0</v>
      </c>
      <c r="H88" s="12">
        <f t="shared" si="11"/>
        <v>19</v>
      </c>
      <c r="I88" s="12">
        <f t="shared" si="8"/>
        <v>19.100999999999999</v>
      </c>
      <c r="J88" s="11">
        <f t="shared" si="9"/>
        <v>19</v>
      </c>
      <c r="K88" s="12">
        <f t="shared" si="15"/>
        <v>0</v>
      </c>
      <c r="W88" s="79"/>
      <c r="X88" s="79"/>
      <c r="Y88" s="79"/>
      <c r="Z88" s="79"/>
      <c r="AB88" s="79"/>
    </row>
    <row r="89" spans="1:28" x14ac:dyDescent="0.25">
      <c r="A89" s="8">
        <v>83</v>
      </c>
      <c r="B89" s="52" t="str">
        <f>VLOOKUP($A89,'Dummy-Ergebnisliste'!A83:D182,2,FALSE)</f>
        <v>Nachname 83</v>
      </c>
      <c r="C89" s="52" t="str">
        <f>VLOOKUP($A89,'Dummy-Ergebnisliste'!A1:D100,3,FALSE)</f>
        <v>Vorname 83</v>
      </c>
      <c r="D89" s="52"/>
      <c r="E89" s="12">
        <f>VLOOKUP($A89,'Dummy-Ergebnisliste'!A1:D100,4,FALSE)</f>
        <v>18</v>
      </c>
      <c r="I89" s="12">
        <f t="shared" si="8"/>
        <v>18.095684210526315</v>
      </c>
      <c r="J89" s="11">
        <f t="shared" si="9"/>
        <v>18</v>
      </c>
    </row>
    <row r="90" spans="1:28" x14ac:dyDescent="0.25">
      <c r="A90" s="8">
        <v>84</v>
      </c>
      <c r="B90" s="52" t="str">
        <f>VLOOKUP($A90,'Dummy-Ergebnisliste'!A84:D183,2,FALSE)</f>
        <v>Nachname 84</v>
      </c>
      <c r="C90" s="52" t="str">
        <f>VLOOKUP($A90,'Dummy-Ergebnisliste'!A2:D101,3,FALSE)</f>
        <v>Vorname 84</v>
      </c>
      <c r="D90" s="52"/>
      <c r="E90" s="12">
        <f>VLOOKUP($A90,'Dummy-Ergebnisliste'!A2:D101,4,FALSE)</f>
        <v>17</v>
      </c>
      <c r="I90" s="12">
        <f t="shared" si="8"/>
        <v>17.090368421052631</v>
      </c>
      <c r="J90" s="11">
        <f t="shared" si="9"/>
        <v>17</v>
      </c>
    </row>
    <row r="91" spans="1:28" x14ac:dyDescent="0.25">
      <c r="A91" s="8">
        <v>85</v>
      </c>
      <c r="B91" s="52" t="str">
        <f>VLOOKUP($A91,'Dummy-Ergebnisliste'!A85:D184,2,FALSE)</f>
        <v>Nachname 85</v>
      </c>
      <c r="C91" s="52" t="str">
        <f>VLOOKUP($A91,'Dummy-Ergebnisliste'!A3:D102,3,FALSE)</f>
        <v>Vorname 85</v>
      </c>
      <c r="D91" s="52"/>
      <c r="E91" s="12">
        <f>VLOOKUP($A91,'Dummy-Ergebnisliste'!A3:D102,4,FALSE)</f>
        <v>16</v>
      </c>
      <c r="I91" s="12">
        <f t="shared" si="8"/>
        <v>16.085052631578947</v>
      </c>
      <c r="J91" s="11">
        <f t="shared" si="9"/>
        <v>16</v>
      </c>
    </row>
    <row r="92" spans="1:28" x14ac:dyDescent="0.25">
      <c r="A92" s="8">
        <v>86</v>
      </c>
      <c r="B92" s="52" t="str">
        <f>VLOOKUP($A92,'Dummy-Ergebnisliste'!A86:D185,2,FALSE)</f>
        <v>Nachname 86</v>
      </c>
      <c r="C92" s="52" t="str">
        <f>VLOOKUP($A92,'Dummy-Ergebnisliste'!A4:D103,3,FALSE)</f>
        <v>Vorname 86</v>
      </c>
      <c r="D92" s="52"/>
      <c r="E92" s="12">
        <f>VLOOKUP($A92,'Dummy-Ergebnisliste'!A4:D103,4,FALSE)</f>
        <v>15</v>
      </c>
      <c r="I92" s="12">
        <f t="shared" si="8"/>
        <v>15.079736842105262</v>
      </c>
      <c r="J92" s="11">
        <f t="shared" si="9"/>
        <v>15</v>
      </c>
    </row>
    <row r="93" spans="1:28" x14ac:dyDescent="0.25">
      <c r="A93" s="8">
        <v>87</v>
      </c>
      <c r="B93" s="52" t="str">
        <f>VLOOKUP($A93,'Dummy-Ergebnisliste'!A87:D186,2,FALSE)</f>
        <v>Nachname 87</v>
      </c>
      <c r="C93" s="52" t="str">
        <f>VLOOKUP($A93,'Dummy-Ergebnisliste'!A5:D104,3,FALSE)</f>
        <v>Vorname 87</v>
      </c>
      <c r="D93" s="52"/>
      <c r="E93" s="12">
        <f>VLOOKUP($A93,'Dummy-Ergebnisliste'!A5:D104,4,FALSE)</f>
        <v>14</v>
      </c>
      <c r="I93" s="12">
        <f t="shared" si="8"/>
        <v>14.074421052631578</v>
      </c>
      <c r="J93" s="11">
        <f t="shared" si="9"/>
        <v>14</v>
      </c>
    </row>
    <row r="94" spans="1:28" x14ac:dyDescent="0.25">
      <c r="A94" s="8">
        <v>88</v>
      </c>
      <c r="B94" s="52" t="str">
        <f>VLOOKUP($A94,'Dummy-Ergebnisliste'!A88:D187,2,FALSE)</f>
        <v>Nachname 88</v>
      </c>
      <c r="C94" s="52" t="str">
        <f>VLOOKUP($A94,'Dummy-Ergebnisliste'!A6:D105,3,FALSE)</f>
        <v>Vorname 88</v>
      </c>
      <c r="D94" s="52"/>
      <c r="E94" s="12">
        <f>VLOOKUP($A94,'Dummy-Ergebnisliste'!A6:D105,4,FALSE)</f>
        <v>13</v>
      </c>
      <c r="I94" s="12">
        <f t="shared" si="8"/>
        <v>13.069105263157894</v>
      </c>
      <c r="J94" s="11">
        <f t="shared" si="9"/>
        <v>13</v>
      </c>
    </row>
    <row r="95" spans="1:28" x14ac:dyDescent="0.25">
      <c r="A95" s="8">
        <v>89</v>
      </c>
      <c r="B95" s="52" t="str">
        <f>VLOOKUP($A95,'Dummy-Ergebnisliste'!A89:D188,2,FALSE)</f>
        <v>Nachname 89</v>
      </c>
      <c r="C95" s="52" t="str">
        <f>VLOOKUP($A95,'Dummy-Ergebnisliste'!A7:D106,3,FALSE)</f>
        <v>Vorname 89</v>
      </c>
      <c r="D95" s="52"/>
      <c r="E95" s="12">
        <f>VLOOKUP($A95,'Dummy-Ergebnisliste'!A7:D106,4,FALSE)</f>
        <v>12</v>
      </c>
      <c r="I95" s="12">
        <f t="shared" si="8"/>
        <v>12.06378947368421</v>
      </c>
      <c r="J95" s="11">
        <f t="shared" si="9"/>
        <v>12</v>
      </c>
    </row>
    <row r="96" spans="1:28" x14ac:dyDescent="0.25">
      <c r="A96" s="8">
        <v>90</v>
      </c>
      <c r="B96" s="52" t="str">
        <f>VLOOKUP($A96,'Dummy-Ergebnisliste'!A90:D189,2,FALSE)</f>
        <v>Nachname 90</v>
      </c>
      <c r="C96" s="52" t="str">
        <f>VLOOKUP($A96,'Dummy-Ergebnisliste'!A8:D107,3,FALSE)</f>
        <v>Vorname 90</v>
      </c>
      <c r="D96" s="52"/>
      <c r="E96" s="12">
        <f>VLOOKUP($A96,'Dummy-Ergebnisliste'!A8:D107,4,FALSE)</f>
        <v>11</v>
      </c>
      <c r="I96" s="12">
        <f t="shared" si="8"/>
        <v>11.058473684210526</v>
      </c>
      <c r="J96" s="11">
        <f t="shared" si="9"/>
        <v>11</v>
      </c>
    </row>
    <row r="97" spans="1:10" x14ac:dyDescent="0.25">
      <c r="A97" s="8">
        <v>91</v>
      </c>
      <c r="B97" s="52" t="str">
        <f>VLOOKUP($A97,'Dummy-Ergebnisliste'!A91:D190,2,FALSE)</f>
        <v>Nachname 91</v>
      </c>
      <c r="C97" s="52" t="str">
        <f>VLOOKUP($A97,'Dummy-Ergebnisliste'!A9:D108,3,FALSE)</f>
        <v>Vorname 91</v>
      </c>
      <c r="D97" s="52"/>
      <c r="E97" s="12">
        <f>VLOOKUP($A97,'Dummy-Ergebnisliste'!A9:D108,4,FALSE)</f>
        <v>10</v>
      </c>
      <c r="I97" s="12">
        <f t="shared" ref="I97:I106" si="16">(E97/E96)*I96</f>
        <v>10.053157894736842</v>
      </c>
      <c r="J97" s="11">
        <f t="shared" ref="J97:J106" si="17">ROUND(I97,0)</f>
        <v>10</v>
      </c>
    </row>
    <row r="98" spans="1:10" x14ac:dyDescent="0.25">
      <c r="A98" s="8">
        <v>92</v>
      </c>
      <c r="B98" s="52" t="str">
        <f>VLOOKUP($A98,'Dummy-Ergebnisliste'!A92:D191,2,FALSE)</f>
        <v>Nachname 92</v>
      </c>
      <c r="C98" s="52" t="str">
        <f>VLOOKUP($A98,'Dummy-Ergebnisliste'!A10:D109,3,FALSE)</f>
        <v>Vorname 92</v>
      </c>
      <c r="D98" s="52"/>
      <c r="E98" s="12">
        <f>VLOOKUP($A98,'Dummy-Ergebnisliste'!A10:D109,4,FALSE)</f>
        <v>9</v>
      </c>
      <c r="I98" s="12">
        <f t="shared" si="16"/>
        <v>9.0478421052631575</v>
      </c>
      <c r="J98" s="11">
        <f t="shared" si="17"/>
        <v>9</v>
      </c>
    </row>
    <row r="99" spans="1:10" x14ac:dyDescent="0.25">
      <c r="A99" s="8">
        <v>93</v>
      </c>
      <c r="B99" s="52" t="str">
        <f>VLOOKUP($A99,'Dummy-Ergebnisliste'!A93:D192,2,FALSE)</f>
        <v>Nachname 93</v>
      </c>
      <c r="C99" s="52" t="str">
        <f>VLOOKUP($A99,'Dummy-Ergebnisliste'!A11:D110,3,FALSE)</f>
        <v>Vorname 93</v>
      </c>
      <c r="D99" s="52"/>
      <c r="E99" s="12">
        <f>VLOOKUP($A99,'Dummy-Ergebnisliste'!A11:D110,4,FALSE)</f>
        <v>8</v>
      </c>
      <c r="I99" s="12">
        <f t="shared" si="16"/>
        <v>8.0425263157894733</v>
      </c>
      <c r="J99" s="11">
        <f t="shared" si="17"/>
        <v>8</v>
      </c>
    </row>
    <row r="100" spans="1:10" x14ac:dyDescent="0.25">
      <c r="A100" s="8">
        <v>94</v>
      </c>
      <c r="B100" s="52" t="str">
        <f>VLOOKUP($A100,'Dummy-Ergebnisliste'!A94:D193,2,FALSE)</f>
        <v>Nachname 94</v>
      </c>
      <c r="C100" s="52" t="str">
        <f>VLOOKUP($A100,'Dummy-Ergebnisliste'!A12:D111,3,FALSE)</f>
        <v>Vorname 94</v>
      </c>
      <c r="D100" s="52"/>
      <c r="E100" s="12">
        <f>VLOOKUP($A100,'Dummy-Ergebnisliste'!A12:D111,4,FALSE)</f>
        <v>7</v>
      </c>
      <c r="I100" s="12">
        <f t="shared" si="16"/>
        <v>7.0372105263157891</v>
      </c>
      <c r="J100" s="11">
        <f t="shared" si="17"/>
        <v>7</v>
      </c>
    </row>
    <row r="101" spans="1:10" x14ac:dyDescent="0.25">
      <c r="A101" s="8">
        <v>95</v>
      </c>
      <c r="B101" s="52" t="str">
        <f>VLOOKUP($A101,'Dummy-Ergebnisliste'!A95:D194,2,FALSE)</f>
        <v>Nachname 95</v>
      </c>
      <c r="C101" s="52" t="str">
        <f>VLOOKUP($A101,'Dummy-Ergebnisliste'!A13:D112,3,FALSE)</f>
        <v>Vorname 95</v>
      </c>
      <c r="D101" s="52"/>
      <c r="E101" s="12">
        <f>VLOOKUP($A101,'Dummy-Ergebnisliste'!A13:D112,4,FALSE)</f>
        <v>6</v>
      </c>
      <c r="I101" s="12">
        <f t="shared" si="16"/>
        <v>6.031894736842105</v>
      </c>
      <c r="J101" s="11">
        <f t="shared" si="17"/>
        <v>6</v>
      </c>
    </row>
    <row r="102" spans="1:10" x14ac:dyDescent="0.25">
      <c r="A102" s="8">
        <v>96</v>
      </c>
      <c r="B102" s="52" t="str">
        <f>VLOOKUP($A102,'Dummy-Ergebnisliste'!A96:D195,2,FALSE)</f>
        <v>Nachname 96</v>
      </c>
      <c r="C102" s="52" t="str">
        <f>VLOOKUP($A102,'Dummy-Ergebnisliste'!A14:D113,3,FALSE)</f>
        <v>Vorname 96</v>
      </c>
      <c r="D102" s="52"/>
      <c r="E102" s="12">
        <f>VLOOKUP($A102,'Dummy-Ergebnisliste'!A14:D113,4,FALSE)</f>
        <v>5</v>
      </c>
      <c r="I102" s="12">
        <f t="shared" si="16"/>
        <v>5.0265789473684208</v>
      </c>
      <c r="J102" s="11">
        <f t="shared" si="17"/>
        <v>5</v>
      </c>
    </row>
    <row r="103" spans="1:10" x14ac:dyDescent="0.25">
      <c r="A103" s="8">
        <v>97</v>
      </c>
      <c r="B103" s="52" t="str">
        <f>VLOOKUP($A103,'Dummy-Ergebnisliste'!A97:D196,2,FALSE)</f>
        <v>Nachname 97</v>
      </c>
      <c r="C103" s="52" t="str">
        <f>VLOOKUP($A103,'Dummy-Ergebnisliste'!A15:D114,3,FALSE)</f>
        <v>Vorname 97</v>
      </c>
      <c r="D103" s="52"/>
      <c r="E103" s="12">
        <f>VLOOKUP($A103,'Dummy-Ergebnisliste'!A15:D114,4,FALSE)</f>
        <v>4</v>
      </c>
      <c r="I103" s="12">
        <f t="shared" si="16"/>
        <v>4.0212631578947367</v>
      </c>
      <c r="J103" s="11">
        <f t="shared" si="17"/>
        <v>4</v>
      </c>
    </row>
    <row r="104" spans="1:10" x14ac:dyDescent="0.25">
      <c r="A104" s="8">
        <v>98</v>
      </c>
      <c r="B104" s="52" t="str">
        <f>VLOOKUP($A104,'Dummy-Ergebnisliste'!A98:D197,2,FALSE)</f>
        <v>Nachname 98</v>
      </c>
      <c r="C104" s="52" t="str">
        <f>VLOOKUP($A104,'Dummy-Ergebnisliste'!A16:D115,3,FALSE)</f>
        <v>Vorname 98</v>
      </c>
      <c r="D104" s="52"/>
      <c r="E104" s="12">
        <f>VLOOKUP($A104,'Dummy-Ergebnisliste'!A16:D115,4,FALSE)</f>
        <v>3</v>
      </c>
      <c r="I104" s="12">
        <f t="shared" si="16"/>
        <v>3.0159473684210525</v>
      </c>
      <c r="J104" s="11">
        <f t="shared" si="17"/>
        <v>3</v>
      </c>
    </row>
    <row r="105" spans="1:10" x14ac:dyDescent="0.25">
      <c r="A105" s="8">
        <v>99</v>
      </c>
      <c r="B105" s="52" t="str">
        <f>VLOOKUP($A105,'Dummy-Ergebnisliste'!A99:D198,2,FALSE)</f>
        <v>Nachname 99</v>
      </c>
      <c r="C105" s="52" t="str">
        <f>VLOOKUP($A105,'Dummy-Ergebnisliste'!A17:D116,3,FALSE)</f>
        <v>Vorname 99</v>
      </c>
      <c r="D105" s="52"/>
      <c r="E105" s="12">
        <f>VLOOKUP($A105,'Dummy-Ergebnisliste'!A17:D116,4,FALSE)</f>
        <v>2</v>
      </c>
      <c r="I105" s="12">
        <f t="shared" si="16"/>
        <v>2.0106315789473683</v>
      </c>
      <c r="J105" s="11">
        <f t="shared" si="17"/>
        <v>2</v>
      </c>
    </row>
    <row r="106" spans="1:10" x14ac:dyDescent="0.25">
      <c r="A106" s="8">
        <v>100</v>
      </c>
      <c r="B106" s="52" t="str">
        <f>VLOOKUP($A106,'Dummy-Ergebnisliste'!A100:D199,2,FALSE)</f>
        <v>Nachname 100</v>
      </c>
      <c r="C106" s="52" t="str">
        <f>VLOOKUP($A106,'Dummy-Ergebnisliste'!A18:D117,3,FALSE)</f>
        <v>Vorname 100</v>
      </c>
      <c r="D106" s="52"/>
      <c r="E106" s="12">
        <f>VLOOKUP($A106,'Dummy-Ergebnisliste'!A18:D117,4,FALSE)</f>
        <v>1</v>
      </c>
      <c r="I106" s="12">
        <f t="shared" si="16"/>
        <v>1.0053157894736842</v>
      </c>
      <c r="J106" s="11">
        <f t="shared" si="17"/>
        <v>1</v>
      </c>
    </row>
    <row r="107" spans="1:10" x14ac:dyDescent="0.25">
      <c r="A107" s="3"/>
      <c r="C107" s="52"/>
    </row>
    <row r="108" spans="1:10" x14ac:dyDescent="0.25">
      <c r="A108" s="3"/>
      <c r="C108" s="52"/>
    </row>
    <row r="109" spans="1:10" x14ac:dyDescent="0.25">
      <c r="A109" s="3"/>
      <c r="C109" s="52"/>
    </row>
    <row r="110" spans="1:10" x14ac:dyDescent="0.25">
      <c r="A110" s="3"/>
      <c r="C110" s="52"/>
    </row>
    <row r="111" spans="1:10" x14ac:dyDescent="0.25">
      <c r="A111" s="3"/>
      <c r="C111" s="52"/>
    </row>
    <row r="112" spans="1:10" x14ac:dyDescent="0.25">
      <c r="A112" s="3"/>
      <c r="C112" s="52"/>
    </row>
    <row r="113" spans="1:3" x14ac:dyDescent="0.25">
      <c r="A113" s="3"/>
      <c r="C113" s="52"/>
    </row>
    <row r="114" spans="1:3" x14ac:dyDescent="0.25">
      <c r="A114" s="3"/>
      <c r="C114" s="52"/>
    </row>
    <row r="115" spans="1:3" x14ac:dyDescent="0.25">
      <c r="A115" s="3"/>
      <c r="C115" s="52"/>
    </row>
    <row r="116" spans="1:3" x14ac:dyDescent="0.25">
      <c r="A116" s="3"/>
      <c r="C116" s="52"/>
    </row>
    <row r="117" spans="1:3" x14ac:dyDescent="0.25">
      <c r="A117" s="3"/>
      <c r="C117" s="52"/>
    </row>
    <row r="118" spans="1:3" x14ac:dyDescent="0.25">
      <c r="A118" s="3"/>
      <c r="C118" s="52"/>
    </row>
    <row r="119" spans="1:3" x14ac:dyDescent="0.25">
      <c r="A119" s="3"/>
      <c r="C119" s="52"/>
    </row>
    <row r="120" spans="1:3" x14ac:dyDescent="0.25">
      <c r="A120" s="3"/>
      <c r="C120" s="52"/>
    </row>
    <row r="121" spans="1:3" x14ac:dyDescent="0.25">
      <c r="A121" s="3"/>
      <c r="C121" s="9"/>
    </row>
    <row r="122" spans="1:3" x14ac:dyDescent="0.25">
      <c r="A122" s="3"/>
      <c r="C122" s="9"/>
    </row>
    <row r="123" spans="1:3" x14ac:dyDescent="0.25">
      <c r="A123" s="3"/>
      <c r="C123" s="9"/>
    </row>
    <row r="124" spans="1:3" x14ac:dyDescent="0.25">
      <c r="A124" s="3"/>
      <c r="C124" s="9"/>
    </row>
    <row r="125" spans="1:3" x14ac:dyDescent="0.25">
      <c r="A125" s="3"/>
      <c r="C125" s="9"/>
    </row>
    <row r="126" spans="1:3" x14ac:dyDescent="0.25">
      <c r="A126" s="3"/>
      <c r="C126" s="9"/>
    </row>
    <row r="127" spans="1:3" x14ac:dyDescent="0.25">
      <c r="A127" s="3"/>
      <c r="C127" s="9"/>
    </row>
    <row r="128" spans="1:3" x14ac:dyDescent="0.25">
      <c r="A128" s="3"/>
      <c r="C128" s="9"/>
    </row>
    <row r="129" spans="1:3" x14ac:dyDescent="0.25">
      <c r="A129" s="3"/>
      <c r="C129" s="9"/>
    </row>
    <row r="130" spans="1:3" x14ac:dyDescent="0.25">
      <c r="A130" s="3"/>
      <c r="C130" s="9"/>
    </row>
    <row r="131" spans="1:3" x14ac:dyDescent="0.25">
      <c r="A131" s="3"/>
      <c r="C131" s="9"/>
    </row>
    <row r="132" spans="1:3" x14ac:dyDescent="0.25">
      <c r="A132" s="3"/>
      <c r="C132" s="9"/>
    </row>
    <row r="133" spans="1:3" x14ac:dyDescent="0.25">
      <c r="A133" s="3"/>
      <c r="C133" s="9"/>
    </row>
    <row r="134" spans="1:3" x14ac:dyDescent="0.25">
      <c r="A134" s="3"/>
      <c r="C134" s="9"/>
    </row>
    <row r="135" spans="1:3" x14ac:dyDescent="0.25">
      <c r="A135" s="3"/>
      <c r="C135" s="9"/>
    </row>
    <row r="136" spans="1:3" x14ac:dyDescent="0.25">
      <c r="A136" s="3"/>
      <c r="C136" s="9"/>
    </row>
    <row r="137" spans="1:3" x14ac:dyDescent="0.25">
      <c r="A137" s="3"/>
      <c r="C137" s="9"/>
    </row>
    <row r="138" spans="1:3" x14ac:dyDescent="0.25">
      <c r="A138" s="3"/>
      <c r="C138" s="9"/>
    </row>
    <row r="139" spans="1:3" x14ac:dyDescent="0.25">
      <c r="A139" s="3"/>
      <c r="C139" s="9"/>
    </row>
    <row r="140" spans="1:3" x14ac:dyDescent="0.25">
      <c r="A140" s="3"/>
      <c r="C140" s="9"/>
    </row>
    <row r="141" spans="1:3" x14ac:dyDescent="0.25">
      <c r="A141" s="3"/>
      <c r="C141" s="9"/>
    </row>
    <row r="142" spans="1:3" x14ac:dyDescent="0.25">
      <c r="A142" s="3"/>
      <c r="C142" s="9"/>
    </row>
    <row r="143" spans="1:3" x14ac:dyDescent="0.25">
      <c r="A143" s="3"/>
      <c r="C143" s="9"/>
    </row>
    <row r="144" spans="1:3" x14ac:dyDescent="0.25">
      <c r="A144" s="3"/>
      <c r="C144" s="9"/>
    </row>
    <row r="145" spans="1:3" x14ac:dyDescent="0.25">
      <c r="A145" s="3"/>
      <c r="C145" s="9"/>
    </row>
    <row r="146" spans="1:3" x14ac:dyDescent="0.25">
      <c r="A146" s="3"/>
      <c r="C146" s="9"/>
    </row>
    <row r="147" spans="1:3" x14ac:dyDescent="0.25">
      <c r="A147" s="3"/>
      <c r="C147" s="9"/>
    </row>
    <row r="148" spans="1:3" x14ac:dyDescent="0.25">
      <c r="A148" s="3"/>
      <c r="C148" s="9"/>
    </row>
    <row r="149" spans="1:3" x14ac:dyDescent="0.25">
      <c r="A149" s="3"/>
      <c r="C149" s="9"/>
    </row>
  </sheetData>
  <sheetProtection selectLockedCells="1"/>
  <mergeCells count="4">
    <mergeCell ref="A5:E5"/>
    <mergeCell ref="G5:J5"/>
    <mergeCell ref="A1:E1"/>
    <mergeCell ref="F1:R1"/>
  </mergeCells>
  <conditionalFormatting sqref="A7:A106">
    <cfRule type="cellIs" dxfId="7" priority="20" operator="lessThanOrEqual">
      <formula>$H$4</formula>
    </cfRule>
  </conditionalFormatting>
  <conditionalFormatting sqref="G7:G88">
    <cfRule type="expression" dxfId="6" priority="17">
      <formula>$A7&lt;=Bonusplätze</formula>
    </cfRule>
  </conditionalFormatting>
  <conditionalFormatting sqref="K7:K21">
    <cfRule type="expression" dxfId="5" priority="16">
      <formula>$A7&lt;=$L$3</formula>
    </cfRule>
  </conditionalFormatting>
  <conditionalFormatting sqref="H7:H88 E7:E106">
    <cfRule type="expression" dxfId="4" priority="14">
      <formula>$A7=Bonusplätze+1</formula>
    </cfRule>
  </conditionalFormatting>
  <conditionalFormatting sqref="K6:M6">
    <cfRule type="expression" dxfId="3" priority="12">
      <formula>Flyoff=TRUE</formula>
    </cfRule>
  </conditionalFormatting>
  <conditionalFormatting sqref="G41 G85:G88">
    <cfRule type="expression" dxfId="2" priority="11">
      <formula>$A41=Bonusplätze+1</formula>
    </cfRule>
  </conditionalFormatting>
  <conditionalFormatting sqref="G35:G40">
    <cfRule type="expression" dxfId="1" priority="10">
      <formula>$A35=Bonusplätze+1</formula>
    </cfRule>
  </conditionalFormatting>
  <conditionalFormatting sqref="E7:E106">
    <cfRule type="expression" dxfId="0" priority="3">
      <formula>$A1048563=Bonusplätze+1</formula>
    </cfRule>
  </conditionalFormatting>
  <dataValidations xWindow="92" yWindow="325" count="5">
    <dataValidation type="whole" allowBlank="1" showInputMessage="1" showErrorMessage="1" sqref="A3" xr:uid="{00000000-0002-0000-0000-000000000000}">
      <formula1>5</formula1>
      <formula2>50</formula2>
    </dataValidation>
    <dataValidation type="decimal" showInputMessage="1" showErrorMessage="1" errorTitle="Eingabewert ungültig" error="es können max. 50% der Plätze (Eingabe: &quot;0,5&quot;) für Bonus berücksichtigt werden." promptTitle="prozentuales Limit Bonusplätze" prompt="es sind bis zu 50% der Plätze berücksichtigungsfähig._x000a__x000a_" sqref="H3" xr:uid="{00000000-0002-0000-0000-000001000000}">
      <formula1>0.1</formula1>
      <formula2>0.5</formula2>
    </dataValidation>
    <dataValidation type="decimal" allowBlank="1" showInputMessage="1" showErrorMessage="1" error="Faktor muß 0,2=&lt;x&gt;=1,0 sein" promptTitle="Progressions-Faktor" prompt="bestimmt die Gewichtung der Progressionskurve  für den Bonus" sqref="G3" xr:uid="{00000000-0002-0000-0000-000002000000}">
      <formula1>0.2</formula1>
      <formula2>5</formula2>
    </dataValidation>
    <dataValidation type="whole" allowBlank="1" showInputMessage="1" showErrorMessage="1" errorTitle="Teilnehmerzahl ungültig" error="zulässige Teilnehmerzahl: 5&gt;= x &lt;=15" promptTitle="Anzahl Fly-off Teilnehmer" prompt="vorgesehen sind 5-15 Piloten" sqref="L3" xr:uid="{00000000-0002-0000-0000-000003000000}">
      <formula1>5</formula1>
      <formula2>15</formula2>
    </dataValidation>
    <dataValidation allowBlank="1" showInputMessage="1" showErrorMessage="1" promptTitle="Fly-off Faktor" prompt="bestimmt die Gewichtung des Fly-off-Ergebnis" sqref="M3" xr:uid="{00000000-0002-0000-0000-000004000000}"/>
  </dataValidations>
  <pageMargins left="0.7" right="0.7" top="0.78740157499999996" bottom="0.78740157499999996" header="0.3" footer="0.3"/>
  <pageSetup paperSize="9" scale="73" orientation="landscape" horizontalDpi="4294967293" verticalDpi="12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92" yWindow="325" count="1">
        <x14:dataValidation type="list" showInputMessage="1" showErrorMessage="1" xr:uid="{00000000-0002-0000-0000-000005000000}">
          <x14:formula1>
            <xm:f>Hilfsformeln!$A$2:$A$6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2"/>
  <sheetViews>
    <sheetView workbookViewId="0">
      <selection activeCell="G12" sqref="G12"/>
    </sheetView>
  </sheetViews>
  <sheetFormatPr baseColWidth="10" defaultRowHeight="15" x14ac:dyDescent="0.25"/>
  <cols>
    <col min="1" max="1" width="4.85546875" customWidth="1"/>
    <col min="2" max="4" width="14.7109375" customWidth="1"/>
  </cols>
  <sheetData>
    <row r="1" spans="1:4" x14ac:dyDescent="0.25">
      <c r="A1">
        <v>1</v>
      </c>
      <c r="B1" t="s">
        <v>45</v>
      </c>
      <c r="C1" t="s">
        <v>102</v>
      </c>
      <c r="D1">
        <v>100</v>
      </c>
    </row>
    <row r="2" spans="1:4" x14ac:dyDescent="0.25">
      <c r="A2">
        <v>2</v>
      </c>
      <c r="B2" t="s">
        <v>46</v>
      </c>
      <c r="C2" t="s">
        <v>103</v>
      </c>
      <c r="D2">
        <v>99</v>
      </c>
    </row>
    <row r="3" spans="1:4" x14ac:dyDescent="0.25">
      <c r="A3">
        <v>3</v>
      </c>
      <c r="B3" t="s">
        <v>47</v>
      </c>
      <c r="C3" t="s">
        <v>104</v>
      </c>
      <c r="D3">
        <v>98</v>
      </c>
    </row>
    <row r="4" spans="1:4" x14ac:dyDescent="0.25">
      <c r="A4">
        <v>4</v>
      </c>
      <c r="B4" t="s">
        <v>48</v>
      </c>
      <c r="C4" t="s">
        <v>105</v>
      </c>
      <c r="D4">
        <v>97</v>
      </c>
    </row>
    <row r="5" spans="1:4" x14ac:dyDescent="0.25">
      <c r="A5">
        <v>5</v>
      </c>
      <c r="B5" t="s">
        <v>49</v>
      </c>
      <c r="C5" t="s">
        <v>106</v>
      </c>
      <c r="D5">
        <v>96</v>
      </c>
    </row>
    <row r="6" spans="1:4" x14ac:dyDescent="0.25">
      <c r="A6">
        <v>6</v>
      </c>
      <c r="B6" t="s">
        <v>239</v>
      </c>
      <c r="C6" t="s">
        <v>107</v>
      </c>
      <c r="D6">
        <v>95</v>
      </c>
    </row>
    <row r="7" spans="1:4" x14ac:dyDescent="0.25">
      <c r="A7">
        <v>7</v>
      </c>
      <c r="B7" t="s">
        <v>240</v>
      </c>
      <c r="C7" t="s">
        <v>108</v>
      </c>
      <c r="D7">
        <v>94</v>
      </c>
    </row>
    <row r="8" spans="1:4" x14ac:dyDescent="0.25">
      <c r="A8">
        <v>8</v>
      </c>
      <c r="B8" t="s">
        <v>241</v>
      </c>
      <c r="C8" t="s">
        <v>109</v>
      </c>
      <c r="D8">
        <v>93</v>
      </c>
    </row>
    <row r="9" spans="1:4" x14ac:dyDescent="0.25">
      <c r="A9">
        <v>9</v>
      </c>
      <c r="B9" t="s">
        <v>50</v>
      </c>
      <c r="C9" t="s">
        <v>110</v>
      </c>
      <c r="D9">
        <v>92</v>
      </c>
    </row>
    <row r="10" spans="1:4" x14ac:dyDescent="0.25">
      <c r="A10">
        <v>10</v>
      </c>
      <c r="B10" t="s">
        <v>51</v>
      </c>
      <c r="C10" t="s">
        <v>111</v>
      </c>
      <c r="D10">
        <v>91</v>
      </c>
    </row>
    <row r="11" spans="1:4" x14ac:dyDescent="0.25">
      <c r="A11">
        <v>11</v>
      </c>
      <c r="B11" t="s">
        <v>52</v>
      </c>
      <c r="C11" t="s">
        <v>112</v>
      </c>
      <c r="D11">
        <v>90</v>
      </c>
    </row>
    <row r="12" spans="1:4" x14ac:dyDescent="0.25">
      <c r="A12">
        <v>12</v>
      </c>
      <c r="B12" t="s">
        <v>53</v>
      </c>
      <c r="C12" t="s">
        <v>113</v>
      </c>
      <c r="D12">
        <v>89</v>
      </c>
    </row>
    <row r="13" spans="1:4" x14ac:dyDescent="0.25">
      <c r="A13">
        <v>13</v>
      </c>
      <c r="B13" t="s">
        <v>54</v>
      </c>
      <c r="C13" t="s">
        <v>114</v>
      </c>
      <c r="D13">
        <v>88</v>
      </c>
    </row>
    <row r="14" spans="1:4" x14ac:dyDescent="0.25">
      <c r="A14">
        <v>14</v>
      </c>
      <c r="B14" t="s">
        <v>55</v>
      </c>
      <c r="C14" t="s">
        <v>115</v>
      </c>
      <c r="D14">
        <v>87</v>
      </c>
    </row>
    <row r="15" spans="1:4" x14ac:dyDescent="0.25">
      <c r="A15">
        <v>15</v>
      </c>
      <c r="B15" t="s">
        <v>56</v>
      </c>
      <c r="C15" t="s">
        <v>116</v>
      </c>
      <c r="D15">
        <v>86</v>
      </c>
    </row>
    <row r="16" spans="1:4" x14ac:dyDescent="0.25">
      <c r="A16">
        <v>16</v>
      </c>
      <c r="B16" t="s">
        <v>57</v>
      </c>
      <c r="C16" t="s">
        <v>117</v>
      </c>
      <c r="D16">
        <v>85</v>
      </c>
    </row>
    <row r="17" spans="1:4" x14ac:dyDescent="0.25">
      <c r="A17">
        <v>17</v>
      </c>
      <c r="B17" t="s">
        <v>58</v>
      </c>
      <c r="C17" t="s">
        <v>118</v>
      </c>
      <c r="D17">
        <v>84</v>
      </c>
    </row>
    <row r="18" spans="1:4" x14ac:dyDescent="0.25">
      <c r="A18">
        <v>18</v>
      </c>
      <c r="B18" t="s">
        <v>59</v>
      </c>
      <c r="C18" t="s">
        <v>119</v>
      </c>
      <c r="D18">
        <v>83</v>
      </c>
    </row>
    <row r="19" spans="1:4" x14ac:dyDescent="0.25">
      <c r="A19">
        <v>19</v>
      </c>
      <c r="B19" t="s">
        <v>242</v>
      </c>
      <c r="C19" t="s">
        <v>120</v>
      </c>
      <c r="D19">
        <v>82</v>
      </c>
    </row>
    <row r="20" spans="1:4" x14ac:dyDescent="0.25">
      <c r="A20">
        <v>20</v>
      </c>
      <c r="B20" t="s">
        <v>243</v>
      </c>
      <c r="C20" t="s">
        <v>121</v>
      </c>
      <c r="D20">
        <v>81</v>
      </c>
    </row>
    <row r="21" spans="1:4" x14ac:dyDescent="0.25">
      <c r="A21">
        <v>21</v>
      </c>
      <c r="B21" t="s">
        <v>60</v>
      </c>
      <c r="C21" t="s">
        <v>122</v>
      </c>
      <c r="D21">
        <v>80</v>
      </c>
    </row>
    <row r="22" spans="1:4" x14ac:dyDescent="0.25">
      <c r="A22">
        <v>22</v>
      </c>
      <c r="B22" t="s">
        <v>61</v>
      </c>
      <c r="C22" t="s">
        <v>123</v>
      </c>
      <c r="D22">
        <v>79</v>
      </c>
    </row>
    <row r="23" spans="1:4" x14ac:dyDescent="0.25">
      <c r="A23">
        <v>23</v>
      </c>
      <c r="B23" t="s">
        <v>62</v>
      </c>
      <c r="C23" t="s">
        <v>124</v>
      </c>
      <c r="D23">
        <v>78</v>
      </c>
    </row>
    <row r="24" spans="1:4" x14ac:dyDescent="0.25">
      <c r="A24">
        <v>24</v>
      </c>
      <c r="B24" t="s">
        <v>244</v>
      </c>
      <c r="C24" t="s">
        <v>125</v>
      </c>
      <c r="D24">
        <v>77</v>
      </c>
    </row>
    <row r="25" spans="1:4" x14ac:dyDescent="0.25">
      <c r="A25">
        <v>25</v>
      </c>
      <c r="B25" t="s">
        <v>63</v>
      </c>
      <c r="C25" t="s">
        <v>126</v>
      </c>
      <c r="D25">
        <v>76</v>
      </c>
    </row>
    <row r="26" spans="1:4" x14ac:dyDescent="0.25">
      <c r="A26">
        <v>26</v>
      </c>
      <c r="B26" t="s">
        <v>64</v>
      </c>
      <c r="C26" t="s">
        <v>127</v>
      </c>
      <c r="D26">
        <v>75</v>
      </c>
    </row>
    <row r="27" spans="1:4" x14ac:dyDescent="0.25">
      <c r="A27">
        <v>27</v>
      </c>
      <c r="B27" t="s">
        <v>65</v>
      </c>
      <c r="C27" t="s">
        <v>128</v>
      </c>
      <c r="D27">
        <v>74</v>
      </c>
    </row>
    <row r="28" spans="1:4" x14ac:dyDescent="0.25">
      <c r="A28">
        <v>28</v>
      </c>
      <c r="B28" t="s">
        <v>66</v>
      </c>
      <c r="C28" t="s">
        <v>129</v>
      </c>
      <c r="D28">
        <v>73</v>
      </c>
    </row>
    <row r="29" spans="1:4" x14ac:dyDescent="0.25">
      <c r="A29">
        <v>29</v>
      </c>
      <c r="B29" t="s">
        <v>67</v>
      </c>
      <c r="C29" t="s">
        <v>130</v>
      </c>
      <c r="D29">
        <v>72</v>
      </c>
    </row>
    <row r="30" spans="1:4" x14ac:dyDescent="0.25">
      <c r="A30">
        <v>30</v>
      </c>
      <c r="B30" t="s">
        <v>68</v>
      </c>
      <c r="C30" t="s">
        <v>131</v>
      </c>
      <c r="D30">
        <v>71</v>
      </c>
    </row>
    <row r="31" spans="1:4" x14ac:dyDescent="0.25">
      <c r="A31">
        <v>31</v>
      </c>
      <c r="B31" t="s">
        <v>69</v>
      </c>
      <c r="C31" t="s">
        <v>132</v>
      </c>
      <c r="D31">
        <v>70</v>
      </c>
    </row>
    <row r="32" spans="1:4" x14ac:dyDescent="0.25">
      <c r="A32">
        <v>32</v>
      </c>
      <c r="B32" t="s">
        <v>70</v>
      </c>
      <c r="C32" t="s">
        <v>133</v>
      </c>
      <c r="D32">
        <v>69</v>
      </c>
    </row>
    <row r="33" spans="1:4" x14ac:dyDescent="0.25">
      <c r="A33">
        <v>33</v>
      </c>
      <c r="B33" t="s">
        <v>71</v>
      </c>
      <c r="C33" t="s">
        <v>134</v>
      </c>
      <c r="D33">
        <v>68</v>
      </c>
    </row>
    <row r="34" spans="1:4" x14ac:dyDescent="0.25">
      <c r="A34">
        <v>34</v>
      </c>
      <c r="B34" t="s">
        <v>72</v>
      </c>
      <c r="C34" t="s">
        <v>135</v>
      </c>
      <c r="D34">
        <v>67</v>
      </c>
    </row>
    <row r="35" spans="1:4" x14ac:dyDescent="0.25">
      <c r="A35">
        <v>35</v>
      </c>
      <c r="B35" t="s">
        <v>73</v>
      </c>
      <c r="C35" t="s">
        <v>136</v>
      </c>
      <c r="D35">
        <v>66</v>
      </c>
    </row>
    <row r="36" spans="1:4" x14ac:dyDescent="0.25">
      <c r="A36">
        <v>36</v>
      </c>
      <c r="B36" t="s">
        <v>74</v>
      </c>
      <c r="C36" t="s">
        <v>137</v>
      </c>
      <c r="D36">
        <v>65</v>
      </c>
    </row>
    <row r="37" spans="1:4" x14ac:dyDescent="0.25">
      <c r="A37">
        <v>37</v>
      </c>
      <c r="B37" t="s">
        <v>75</v>
      </c>
      <c r="C37" t="s">
        <v>138</v>
      </c>
      <c r="D37">
        <v>64</v>
      </c>
    </row>
    <row r="38" spans="1:4" x14ac:dyDescent="0.25">
      <c r="A38">
        <v>38</v>
      </c>
      <c r="B38" t="s">
        <v>76</v>
      </c>
      <c r="C38" t="s">
        <v>139</v>
      </c>
      <c r="D38">
        <v>63</v>
      </c>
    </row>
    <row r="39" spans="1:4" x14ac:dyDescent="0.25">
      <c r="A39">
        <v>39</v>
      </c>
      <c r="B39" t="s">
        <v>77</v>
      </c>
      <c r="C39" t="s">
        <v>140</v>
      </c>
      <c r="D39">
        <v>62</v>
      </c>
    </row>
    <row r="40" spans="1:4" x14ac:dyDescent="0.25">
      <c r="A40">
        <v>40</v>
      </c>
      <c r="B40" t="s">
        <v>78</v>
      </c>
      <c r="C40" t="s">
        <v>141</v>
      </c>
      <c r="D40">
        <v>61</v>
      </c>
    </row>
    <row r="41" spans="1:4" x14ac:dyDescent="0.25">
      <c r="A41">
        <v>41</v>
      </c>
      <c r="B41" t="s">
        <v>79</v>
      </c>
      <c r="C41" t="s">
        <v>142</v>
      </c>
      <c r="D41">
        <v>60</v>
      </c>
    </row>
    <row r="42" spans="1:4" x14ac:dyDescent="0.25">
      <c r="A42">
        <v>42</v>
      </c>
      <c r="B42" t="s">
        <v>80</v>
      </c>
      <c r="C42" t="s">
        <v>143</v>
      </c>
      <c r="D42">
        <v>59</v>
      </c>
    </row>
    <row r="43" spans="1:4" x14ac:dyDescent="0.25">
      <c r="A43">
        <v>43</v>
      </c>
      <c r="B43" t="s">
        <v>81</v>
      </c>
      <c r="C43" t="s">
        <v>144</v>
      </c>
      <c r="D43">
        <v>58</v>
      </c>
    </row>
    <row r="44" spans="1:4" x14ac:dyDescent="0.25">
      <c r="A44">
        <v>44</v>
      </c>
      <c r="B44" t="s">
        <v>82</v>
      </c>
      <c r="C44" t="s">
        <v>145</v>
      </c>
      <c r="D44">
        <v>57</v>
      </c>
    </row>
    <row r="45" spans="1:4" x14ac:dyDescent="0.25">
      <c r="A45">
        <v>45</v>
      </c>
      <c r="B45" t="s">
        <v>83</v>
      </c>
      <c r="C45" t="s">
        <v>146</v>
      </c>
      <c r="D45">
        <v>56</v>
      </c>
    </row>
    <row r="46" spans="1:4" x14ac:dyDescent="0.25">
      <c r="A46">
        <v>46</v>
      </c>
      <c r="B46" t="s">
        <v>84</v>
      </c>
      <c r="C46" t="s">
        <v>147</v>
      </c>
      <c r="D46">
        <v>55</v>
      </c>
    </row>
    <row r="47" spans="1:4" x14ac:dyDescent="0.25">
      <c r="A47">
        <v>47</v>
      </c>
      <c r="B47" t="s">
        <v>85</v>
      </c>
      <c r="C47" t="s">
        <v>148</v>
      </c>
      <c r="D47">
        <v>54</v>
      </c>
    </row>
    <row r="48" spans="1:4" x14ac:dyDescent="0.25">
      <c r="A48">
        <v>48</v>
      </c>
      <c r="B48" t="s">
        <v>86</v>
      </c>
      <c r="C48" t="s">
        <v>149</v>
      </c>
      <c r="D48">
        <v>53</v>
      </c>
    </row>
    <row r="49" spans="1:4" x14ac:dyDescent="0.25">
      <c r="A49">
        <v>49</v>
      </c>
      <c r="B49" t="s">
        <v>87</v>
      </c>
      <c r="C49" t="s">
        <v>150</v>
      </c>
      <c r="D49">
        <v>52</v>
      </c>
    </row>
    <row r="50" spans="1:4" x14ac:dyDescent="0.25">
      <c r="A50">
        <v>50</v>
      </c>
      <c r="B50" t="s">
        <v>88</v>
      </c>
      <c r="C50" t="s">
        <v>151</v>
      </c>
      <c r="D50">
        <v>51</v>
      </c>
    </row>
    <row r="51" spans="1:4" x14ac:dyDescent="0.25">
      <c r="A51">
        <v>51</v>
      </c>
      <c r="B51" t="s">
        <v>89</v>
      </c>
      <c r="C51" t="s">
        <v>152</v>
      </c>
      <c r="D51">
        <v>50</v>
      </c>
    </row>
    <row r="52" spans="1:4" x14ac:dyDescent="0.25">
      <c r="A52">
        <v>52</v>
      </c>
      <c r="B52" t="s">
        <v>90</v>
      </c>
      <c r="C52" t="s">
        <v>153</v>
      </c>
      <c r="D52">
        <v>49</v>
      </c>
    </row>
    <row r="53" spans="1:4" x14ac:dyDescent="0.25">
      <c r="A53">
        <v>53</v>
      </c>
      <c r="B53" t="s">
        <v>91</v>
      </c>
      <c r="C53" t="s">
        <v>154</v>
      </c>
      <c r="D53">
        <v>48</v>
      </c>
    </row>
    <row r="54" spans="1:4" x14ac:dyDescent="0.25">
      <c r="A54">
        <v>54</v>
      </c>
      <c r="B54" t="s">
        <v>92</v>
      </c>
      <c r="C54" t="s">
        <v>155</v>
      </c>
      <c r="D54">
        <v>47</v>
      </c>
    </row>
    <row r="55" spans="1:4" x14ac:dyDescent="0.25">
      <c r="A55">
        <v>55</v>
      </c>
      <c r="B55" t="s">
        <v>93</v>
      </c>
      <c r="C55" t="s">
        <v>156</v>
      </c>
      <c r="D55">
        <v>46</v>
      </c>
    </row>
    <row r="56" spans="1:4" x14ac:dyDescent="0.25">
      <c r="A56">
        <v>56</v>
      </c>
      <c r="B56" t="s">
        <v>94</v>
      </c>
      <c r="C56" t="s">
        <v>157</v>
      </c>
      <c r="D56">
        <v>45</v>
      </c>
    </row>
    <row r="57" spans="1:4" x14ac:dyDescent="0.25">
      <c r="A57">
        <v>57</v>
      </c>
      <c r="B57" t="s">
        <v>95</v>
      </c>
      <c r="C57" t="s">
        <v>158</v>
      </c>
      <c r="D57">
        <v>44</v>
      </c>
    </row>
    <row r="58" spans="1:4" x14ac:dyDescent="0.25">
      <c r="A58">
        <v>58</v>
      </c>
      <c r="B58" t="s">
        <v>96</v>
      </c>
      <c r="C58" t="s">
        <v>159</v>
      </c>
      <c r="D58">
        <v>43</v>
      </c>
    </row>
    <row r="59" spans="1:4" x14ac:dyDescent="0.25">
      <c r="A59">
        <v>59</v>
      </c>
      <c r="B59" t="s">
        <v>97</v>
      </c>
      <c r="C59" t="s">
        <v>160</v>
      </c>
      <c r="D59">
        <v>42</v>
      </c>
    </row>
    <row r="60" spans="1:4" x14ac:dyDescent="0.25">
      <c r="A60" s="55">
        <v>60</v>
      </c>
      <c r="B60" t="s">
        <v>98</v>
      </c>
      <c r="C60" t="s">
        <v>161</v>
      </c>
      <c r="D60">
        <v>41</v>
      </c>
    </row>
    <row r="61" spans="1:4" x14ac:dyDescent="0.25">
      <c r="A61" s="55">
        <v>61</v>
      </c>
      <c r="B61" t="s">
        <v>99</v>
      </c>
      <c r="C61" t="s">
        <v>162</v>
      </c>
      <c r="D61">
        <v>40</v>
      </c>
    </row>
    <row r="62" spans="1:4" x14ac:dyDescent="0.25">
      <c r="A62" s="55">
        <v>62</v>
      </c>
      <c r="B62" t="s">
        <v>100</v>
      </c>
      <c r="C62" t="s">
        <v>163</v>
      </c>
      <c r="D62">
        <v>39</v>
      </c>
    </row>
    <row r="63" spans="1:4" x14ac:dyDescent="0.25">
      <c r="A63" s="55">
        <v>63</v>
      </c>
      <c r="B63" t="s">
        <v>101</v>
      </c>
      <c r="C63" t="s">
        <v>164</v>
      </c>
      <c r="D63">
        <v>38</v>
      </c>
    </row>
    <row r="64" spans="1:4" x14ac:dyDescent="0.25">
      <c r="A64" s="55">
        <v>64</v>
      </c>
      <c r="B64" t="s">
        <v>165</v>
      </c>
      <c r="C64" t="s">
        <v>166</v>
      </c>
      <c r="D64">
        <v>37</v>
      </c>
    </row>
    <row r="65" spans="1:4" x14ac:dyDescent="0.25">
      <c r="A65" s="55">
        <v>65</v>
      </c>
      <c r="B65" t="s">
        <v>167</v>
      </c>
      <c r="C65" t="s">
        <v>168</v>
      </c>
      <c r="D65">
        <v>36</v>
      </c>
    </row>
    <row r="66" spans="1:4" x14ac:dyDescent="0.25">
      <c r="A66" s="55">
        <v>66</v>
      </c>
      <c r="B66" t="s">
        <v>169</v>
      </c>
      <c r="C66" t="s">
        <v>170</v>
      </c>
      <c r="D66">
        <v>35</v>
      </c>
    </row>
    <row r="67" spans="1:4" x14ac:dyDescent="0.25">
      <c r="A67" s="55">
        <v>67</v>
      </c>
      <c r="B67" t="s">
        <v>171</v>
      </c>
      <c r="C67" t="s">
        <v>172</v>
      </c>
      <c r="D67">
        <v>34</v>
      </c>
    </row>
    <row r="68" spans="1:4" x14ac:dyDescent="0.25">
      <c r="A68" s="55">
        <v>68</v>
      </c>
      <c r="B68" t="s">
        <v>173</v>
      </c>
      <c r="C68" t="s">
        <v>174</v>
      </c>
      <c r="D68">
        <v>33</v>
      </c>
    </row>
    <row r="69" spans="1:4" x14ac:dyDescent="0.25">
      <c r="A69" s="55">
        <v>69</v>
      </c>
      <c r="B69" t="s">
        <v>175</v>
      </c>
      <c r="C69" t="s">
        <v>176</v>
      </c>
      <c r="D69">
        <v>32</v>
      </c>
    </row>
    <row r="70" spans="1:4" x14ac:dyDescent="0.25">
      <c r="A70" s="55">
        <v>70</v>
      </c>
      <c r="B70" t="s">
        <v>177</v>
      </c>
      <c r="C70" t="s">
        <v>178</v>
      </c>
      <c r="D70">
        <v>31</v>
      </c>
    </row>
    <row r="71" spans="1:4" x14ac:dyDescent="0.25">
      <c r="A71" s="55">
        <v>71</v>
      </c>
      <c r="B71" t="s">
        <v>179</v>
      </c>
      <c r="C71" t="s">
        <v>180</v>
      </c>
      <c r="D71">
        <v>30</v>
      </c>
    </row>
    <row r="72" spans="1:4" x14ac:dyDescent="0.25">
      <c r="A72" s="55">
        <v>72</v>
      </c>
      <c r="B72" t="s">
        <v>181</v>
      </c>
      <c r="C72" t="s">
        <v>182</v>
      </c>
      <c r="D72">
        <v>29</v>
      </c>
    </row>
    <row r="73" spans="1:4" x14ac:dyDescent="0.25">
      <c r="A73" s="55">
        <v>73</v>
      </c>
      <c r="B73" t="s">
        <v>183</v>
      </c>
      <c r="C73" t="s">
        <v>184</v>
      </c>
      <c r="D73">
        <v>28</v>
      </c>
    </row>
    <row r="74" spans="1:4" x14ac:dyDescent="0.25">
      <c r="A74" s="55">
        <v>74</v>
      </c>
      <c r="B74" t="s">
        <v>185</v>
      </c>
      <c r="C74" t="s">
        <v>186</v>
      </c>
      <c r="D74">
        <v>27</v>
      </c>
    </row>
    <row r="75" spans="1:4" x14ac:dyDescent="0.25">
      <c r="A75" s="55">
        <v>75</v>
      </c>
      <c r="B75" t="s">
        <v>187</v>
      </c>
      <c r="C75" t="s">
        <v>188</v>
      </c>
      <c r="D75">
        <v>26</v>
      </c>
    </row>
    <row r="76" spans="1:4" x14ac:dyDescent="0.25">
      <c r="A76" s="55">
        <v>76</v>
      </c>
      <c r="B76" t="s">
        <v>189</v>
      </c>
      <c r="C76" t="s">
        <v>190</v>
      </c>
      <c r="D76">
        <v>25</v>
      </c>
    </row>
    <row r="77" spans="1:4" x14ac:dyDescent="0.25">
      <c r="A77" s="55">
        <v>77</v>
      </c>
      <c r="B77" t="s">
        <v>191</v>
      </c>
      <c r="C77" t="s">
        <v>192</v>
      </c>
      <c r="D77">
        <v>24</v>
      </c>
    </row>
    <row r="78" spans="1:4" x14ac:dyDescent="0.25">
      <c r="A78" s="55">
        <v>78</v>
      </c>
      <c r="B78" t="s">
        <v>193</v>
      </c>
      <c r="C78" t="s">
        <v>194</v>
      </c>
      <c r="D78">
        <v>23</v>
      </c>
    </row>
    <row r="79" spans="1:4" x14ac:dyDescent="0.25">
      <c r="A79" s="55">
        <v>79</v>
      </c>
      <c r="B79" t="s">
        <v>195</v>
      </c>
      <c r="C79" t="s">
        <v>196</v>
      </c>
      <c r="D79">
        <v>22</v>
      </c>
    </row>
    <row r="80" spans="1:4" x14ac:dyDescent="0.25">
      <c r="A80" s="55">
        <v>80</v>
      </c>
      <c r="B80" t="s">
        <v>197</v>
      </c>
      <c r="C80" t="s">
        <v>198</v>
      </c>
      <c r="D80">
        <v>21</v>
      </c>
    </row>
    <row r="81" spans="1:4" x14ac:dyDescent="0.25">
      <c r="A81" s="55">
        <v>81</v>
      </c>
      <c r="B81" t="s">
        <v>199</v>
      </c>
      <c r="C81" t="s">
        <v>200</v>
      </c>
      <c r="D81">
        <v>20</v>
      </c>
    </row>
    <row r="82" spans="1:4" x14ac:dyDescent="0.25">
      <c r="A82" s="55">
        <v>82</v>
      </c>
      <c r="B82" t="s">
        <v>201</v>
      </c>
      <c r="C82" t="s">
        <v>202</v>
      </c>
      <c r="D82">
        <v>19</v>
      </c>
    </row>
    <row r="83" spans="1:4" x14ac:dyDescent="0.25">
      <c r="A83" s="55">
        <v>83</v>
      </c>
      <c r="B83" t="s">
        <v>203</v>
      </c>
      <c r="C83" t="s">
        <v>204</v>
      </c>
      <c r="D83">
        <v>18</v>
      </c>
    </row>
    <row r="84" spans="1:4" x14ac:dyDescent="0.25">
      <c r="A84" s="55">
        <v>84</v>
      </c>
      <c r="B84" t="s">
        <v>205</v>
      </c>
      <c r="C84" t="s">
        <v>206</v>
      </c>
      <c r="D84">
        <v>17</v>
      </c>
    </row>
    <row r="85" spans="1:4" x14ac:dyDescent="0.25">
      <c r="A85" s="55">
        <v>85</v>
      </c>
      <c r="B85" t="s">
        <v>207</v>
      </c>
      <c r="C85" t="s">
        <v>208</v>
      </c>
      <c r="D85">
        <v>16</v>
      </c>
    </row>
    <row r="86" spans="1:4" x14ac:dyDescent="0.25">
      <c r="A86" s="55">
        <v>86</v>
      </c>
      <c r="B86" t="s">
        <v>209</v>
      </c>
      <c r="C86" t="s">
        <v>210</v>
      </c>
      <c r="D86">
        <v>15</v>
      </c>
    </row>
    <row r="87" spans="1:4" x14ac:dyDescent="0.25">
      <c r="A87" s="55">
        <v>87</v>
      </c>
      <c r="B87" t="s">
        <v>211</v>
      </c>
      <c r="C87" t="s">
        <v>212</v>
      </c>
      <c r="D87">
        <v>14</v>
      </c>
    </row>
    <row r="88" spans="1:4" x14ac:dyDescent="0.25">
      <c r="A88" s="55">
        <v>88</v>
      </c>
      <c r="B88" t="s">
        <v>213</v>
      </c>
      <c r="C88" t="s">
        <v>214</v>
      </c>
      <c r="D88">
        <v>13</v>
      </c>
    </row>
    <row r="89" spans="1:4" x14ac:dyDescent="0.25">
      <c r="A89" s="55">
        <v>89</v>
      </c>
      <c r="B89" t="s">
        <v>215</v>
      </c>
      <c r="C89" t="s">
        <v>216</v>
      </c>
      <c r="D89">
        <v>12</v>
      </c>
    </row>
    <row r="90" spans="1:4" x14ac:dyDescent="0.25">
      <c r="A90" s="55">
        <v>90</v>
      </c>
      <c r="B90" t="s">
        <v>217</v>
      </c>
      <c r="C90" t="s">
        <v>218</v>
      </c>
      <c r="D90">
        <v>11</v>
      </c>
    </row>
    <row r="91" spans="1:4" x14ac:dyDescent="0.25">
      <c r="A91" s="55">
        <v>91</v>
      </c>
      <c r="B91" t="s">
        <v>219</v>
      </c>
      <c r="C91" t="s">
        <v>220</v>
      </c>
      <c r="D91">
        <v>10</v>
      </c>
    </row>
    <row r="92" spans="1:4" x14ac:dyDescent="0.25">
      <c r="A92" s="55">
        <v>92</v>
      </c>
      <c r="B92" t="s">
        <v>221</v>
      </c>
      <c r="C92" t="s">
        <v>222</v>
      </c>
      <c r="D92">
        <v>9</v>
      </c>
    </row>
    <row r="93" spans="1:4" x14ac:dyDescent="0.25">
      <c r="A93" s="55">
        <v>93</v>
      </c>
      <c r="B93" t="s">
        <v>223</v>
      </c>
      <c r="C93" t="s">
        <v>224</v>
      </c>
      <c r="D93">
        <v>8</v>
      </c>
    </row>
    <row r="94" spans="1:4" x14ac:dyDescent="0.25">
      <c r="A94" s="55">
        <v>94</v>
      </c>
      <c r="B94" t="s">
        <v>225</v>
      </c>
      <c r="C94" t="s">
        <v>226</v>
      </c>
      <c r="D94">
        <v>7</v>
      </c>
    </row>
    <row r="95" spans="1:4" x14ac:dyDescent="0.25">
      <c r="A95" s="55">
        <v>95</v>
      </c>
      <c r="B95" t="s">
        <v>227</v>
      </c>
      <c r="C95" t="s">
        <v>228</v>
      </c>
      <c r="D95">
        <v>6</v>
      </c>
    </row>
    <row r="96" spans="1:4" x14ac:dyDescent="0.25">
      <c r="A96" s="55">
        <v>96</v>
      </c>
      <c r="B96" t="s">
        <v>229</v>
      </c>
      <c r="C96" t="s">
        <v>230</v>
      </c>
      <c r="D96">
        <v>5</v>
      </c>
    </row>
    <row r="97" spans="1:4" x14ac:dyDescent="0.25">
      <c r="A97" s="55">
        <v>97</v>
      </c>
      <c r="B97" t="s">
        <v>231</v>
      </c>
      <c r="C97" t="s">
        <v>232</v>
      </c>
      <c r="D97">
        <v>4</v>
      </c>
    </row>
    <row r="98" spans="1:4" x14ac:dyDescent="0.25">
      <c r="A98" s="55">
        <v>98</v>
      </c>
      <c r="B98" t="s">
        <v>233</v>
      </c>
      <c r="C98" t="s">
        <v>234</v>
      </c>
      <c r="D98">
        <v>3</v>
      </c>
    </row>
    <row r="99" spans="1:4" x14ac:dyDescent="0.25">
      <c r="A99" s="55">
        <v>99</v>
      </c>
      <c r="B99" t="s">
        <v>235</v>
      </c>
      <c r="C99" t="s">
        <v>236</v>
      </c>
      <c r="D99">
        <v>2</v>
      </c>
    </row>
    <row r="100" spans="1:4" x14ac:dyDescent="0.25">
      <c r="A100" s="55">
        <v>100</v>
      </c>
      <c r="B100" t="s">
        <v>237</v>
      </c>
      <c r="C100" t="s">
        <v>238</v>
      </c>
      <c r="D100">
        <v>1</v>
      </c>
    </row>
    <row r="101" spans="1:4" x14ac:dyDescent="0.25">
      <c r="A101" s="56"/>
      <c r="B101" s="56"/>
      <c r="C101" s="56"/>
      <c r="D101" s="56"/>
    </row>
    <row r="102" spans="1:4" x14ac:dyDescent="0.25">
      <c r="A102" s="56"/>
      <c r="B102" s="56"/>
      <c r="C102" s="56"/>
      <c r="D102" s="56"/>
    </row>
  </sheetData>
  <sheetProtection selectLockedCells="1"/>
  <phoneticPr fontId="21" type="noConversion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3"/>
  <sheetViews>
    <sheetView zoomScale="70" zoomScaleNormal="70" workbookViewId="0">
      <selection activeCell="V9" sqref="V9"/>
    </sheetView>
  </sheetViews>
  <sheetFormatPr baseColWidth="10" defaultRowHeight="15" x14ac:dyDescent="0.25"/>
  <cols>
    <col min="1" max="1" width="6.7109375" customWidth="1"/>
    <col min="2" max="12" width="7.140625" bestFit="1" customWidth="1"/>
  </cols>
  <sheetData>
    <row r="1" spans="1:12" x14ac:dyDescent="0.25">
      <c r="A1" s="103" t="s">
        <v>25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5"/>
    </row>
    <row r="2" spans="1:12" x14ac:dyDescent="0.25">
      <c r="A2" s="27" t="s">
        <v>0</v>
      </c>
      <c r="B2" s="106" t="s">
        <v>17</v>
      </c>
      <c r="C2" s="107"/>
      <c r="D2" s="107"/>
      <c r="E2" s="107"/>
      <c r="F2" s="107"/>
      <c r="G2" s="107"/>
      <c r="H2" s="107"/>
      <c r="I2" s="107"/>
      <c r="J2" s="107"/>
      <c r="K2" s="107"/>
      <c r="L2" s="108"/>
    </row>
    <row r="3" spans="1:12" s="3" customFormat="1" x14ac:dyDescent="0.25">
      <c r="A3" s="27"/>
      <c r="B3" s="36">
        <v>5</v>
      </c>
      <c r="C3" s="39">
        <v>6</v>
      </c>
      <c r="D3" s="31">
        <v>7</v>
      </c>
      <c r="E3" s="36">
        <v>8</v>
      </c>
      <c r="F3" s="39">
        <v>9</v>
      </c>
      <c r="G3" s="31">
        <v>10</v>
      </c>
      <c r="H3" s="36">
        <v>11</v>
      </c>
      <c r="I3" s="39">
        <v>12</v>
      </c>
      <c r="J3" s="31">
        <v>13</v>
      </c>
      <c r="K3" s="36">
        <v>14</v>
      </c>
      <c r="L3" s="34">
        <v>15</v>
      </c>
    </row>
    <row r="4" spans="1:12" x14ac:dyDescent="0.25">
      <c r="A4" s="28">
        <v>1</v>
      </c>
      <c r="B4" s="32">
        <v>0.16</v>
      </c>
      <c r="C4" s="32">
        <v>0.16</v>
      </c>
      <c r="D4" s="32">
        <v>0.16</v>
      </c>
      <c r="E4" s="32">
        <v>0.16</v>
      </c>
      <c r="F4" s="32">
        <v>0.16</v>
      </c>
      <c r="G4" s="32">
        <v>0.16</v>
      </c>
      <c r="H4" s="32">
        <v>0.16</v>
      </c>
      <c r="I4" s="32">
        <v>0.16</v>
      </c>
      <c r="J4" s="32">
        <v>0.16</v>
      </c>
      <c r="K4" s="37">
        <v>0.16</v>
      </c>
      <c r="L4" s="35">
        <v>0.16</v>
      </c>
    </row>
    <row r="5" spans="1:12" x14ac:dyDescent="0.25">
      <c r="A5" s="28">
        <v>2</v>
      </c>
      <c r="B5" s="32">
        <f>+B4-0.14/4</f>
        <v>0.125</v>
      </c>
      <c r="C5" s="32">
        <f>+C4-0.14/5</f>
        <v>0.13200000000000001</v>
      </c>
      <c r="D5" s="32">
        <f>+D4-0.14/6</f>
        <v>0.13666666666666666</v>
      </c>
      <c r="E5" s="32">
        <f>+E4-0.14/7</f>
        <v>0.14000000000000001</v>
      </c>
      <c r="F5" s="32">
        <f>+F4-0.14/8</f>
        <v>0.14250000000000002</v>
      </c>
      <c r="G5" s="32">
        <f t="shared" ref="G5:G12" si="0">+G4-0.14/9</f>
        <v>0.14444444444444446</v>
      </c>
      <c r="H5" s="32">
        <f>+H4-0.14/10</f>
        <v>0.14599999999999999</v>
      </c>
      <c r="I5" s="32">
        <f>+I4-0.14/11</f>
        <v>0.14727272727272728</v>
      </c>
      <c r="J5" s="32">
        <f>+J4-0.14/12</f>
        <v>0.14833333333333334</v>
      </c>
      <c r="K5" s="32">
        <f>+K4-0.14/13</f>
        <v>0.14923076923076922</v>
      </c>
      <c r="L5" s="35">
        <f>+L4-0.14/14</f>
        <v>0.15</v>
      </c>
    </row>
    <row r="6" spans="1:12" x14ac:dyDescent="0.25">
      <c r="A6" s="28">
        <v>3</v>
      </c>
      <c r="B6" s="32">
        <f t="shared" ref="B6:B7" si="1">+B5-0.14/4</f>
        <v>0.09</v>
      </c>
      <c r="C6" s="32">
        <f t="shared" ref="C6:C8" si="2">+C5-0.14/5</f>
        <v>0.10400000000000001</v>
      </c>
      <c r="D6" s="32">
        <f t="shared" ref="D6:D9" si="3">+D5-0.14/6</f>
        <v>0.11333333333333333</v>
      </c>
      <c r="E6" s="32">
        <f t="shared" ref="E6:E10" si="4">+E5-0.14/7</f>
        <v>0.12000000000000001</v>
      </c>
      <c r="F6" s="32">
        <f t="shared" ref="F6:F11" si="5">+F5-0.14/8</f>
        <v>0.125</v>
      </c>
      <c r="G6" s="32">
        <f t="shared" si="0"/>
        <v>0.12888888888888891</v>
      </c>
      <c r="H6" s="32">
        <f t="shared" ref="H6:H13" si="6">+H5-0.14/10</f>
        <v>0.13199999999999998</v>
      </c>
      <c r="I6" s="32">
        <f t="shared" ref="I6:I14" si="7">+I5-0.14/11</f>
        <v>0.13454545454545455</v>
      </c>
      <c r="J6" s="32">
        <f t="shared" ref="J6:J15" si="8">+J5-0.14/12</f>
        <v>0.13666666666666669</v>
      </c>
      <c r="K6" s="32">
        <f t="shared" ref="K6:K16" si="9">+K5-0.14/13</f>
        <v>0.13846153846153844</v>
      </c>
      <c r="L6" s="35">
        <f t="shared" ref="L6:L17" si="10">+L5-0.14/14</f>
        <v>0.13999999999999999</v>
      </c>
    </row>
    <row r="7" spans="1:12" x14ac:dyDescent="0.25">
      <c r="A7" s="28">
        <v>4</v>
      </c>
      <c r="B7" s="32">
        <f t="shared" si="1"/>
        <v>5.4999999999999993E-2</v>
      </c>
      <c r="C7" s="32">
        <f t="shared" si="2"/>
        <v>7.6000000000000012E-2</v>
      </c>
      <c r="D7" s="32">
        <f t="shared" si="3"/>
        <v>0.09</v>
      </c>
      <c r="E7" s="32">
        <f t="shared" si="4"/>
        <v>0.1</v>
      </c>
      <c r="F7" s="32">
        <f t="shared" si="5"/>
        <v>0.1075</v>
      </c>
      <c r="G7" s="32">
        <f t="shared" si="0"/>
        <v>0.11333333333333336</v>
      </c>
      <c r="H7" s="32">
        <f t="shared" si="6"/>
        <v>0.11799999999999998</v>
      </c>
      <c r="I7" s="32">
        <f t="shared" si="7"/>
        <v>0.12181818181818183</v>
      </c>
      <c r="J7" s="32">
        <f t="shared" si="8"/>
        <v>0.12500000000000003</v>
      </c>
      <c r="K7" s="32">
        <f t="shared" si="9"/>
        <v>0.12769230769230766</v>
      </c>
      <c r="L7" s="35">
        <f t="shared" si="10"/>
        <v>0.12999999999999998</v>
      </c>
    </row>
    <row r="8" spans="1:12" x14ac:dyDescent="0.25">
      <c r="A8" s="28">
        <v>5</v>
      </c>
      <c r="B8" s="38">
        <v>0.02</v>
      </c>
      <c r="C8" s="32">
        <f t="shared" si="2"/>
        <v>4.8000000000000008E-2</v>
      </c>
      <c r="D8" s="32">
        <f t="shared" si="3"/>
        <v>6.6666666666666666E-2</v>
      </c>
      <c r="E8" s="32">
        <f t="shared" si="4"/>
        <v>0.08</v>
      </c>
      <c r="F8" s="32">
        <f t="shared" si="5"/>
        <v>0.09</v>
      </c>
      <c r="G8" s="32">
        <f t="shared" si="0"/>
        <v>9.7777777777777797E-2</v>
      </c>
      <c r="H8" s="32">
        <f t="shared" si="6"/>
        <v>0.10399999999999998</v>
      </c>
      <c r="I8" s="32">
        <f t="shared" si="7"/>
        <v>0.1090909090909091</v>
      </c>
      <c r="J8" s="32">
        <f t="shared" si="8"/>
        <v>0.11333333333333336</v>
      </c>
      <c r="K8" s="32">
        <f t="shared" si="9"/>
        <v>0.11692307692307689</v>
      </c>
      <c r="L8" s="35">
        <f t="shared" si="10"/>
        <v>0.11999999999999998</v>
      </c>
    </row>
    <row r="9" spans="1:12" x14ac:dyDescent="0.25">
      <c r="A9" s="28">
        <v>6</v>
      </c>
      <c r="B9" s="1"/>
      <c r="C9" s="38">
        <v>0.02</v>
      </c>
      <c r="D9" s="32">
        <f t="shared" si="3"/>
        <v>4.3333333333333335E-2</v>
      </c>
      <c r="E9" s="32">
        <f t="shared" si="4"/>
        <v>0.06</v>
      </c>
      <c r="F9" s="32">
        <f t="shared" si="5"/>
        <v>7.2499999999999995E-2</v>
      </c>
      <c r="G9" s="32">
        <f t="shared" si="0"/>
        <v>8.2222222222222238E-2</v>
      </c>
      <c r="H9" s="32">
        <f t="shared" si="6"/>
        <v>8.9999999999999983E-2</v>
      </c>
      <c r="I9" s="32">
        <f t="shared" si="7"/>
        <v>9.6363636363636374E-2</v>
      </c>
      <c r="J9" s="32">
        <f t="shared" si="8"/>
        <v>0.10166666666666668</v>
      </c>
      <c r="K9" s="32">
        <f t="shared" si="9"/>
        <v>0.10615384615384613</v>
      </c>
      <c r="L9" s="35">
        <f t="shared" si="10"/>
        <v>0.10999999999999999</v>
      </c>
    </row>
    <row r="10" spans="1:12" x14ac:dyDescent="0.25">
      <c r="A10" s="28">
        <v>7</v>
      </c>
      <c r="B10" s="1"/>
      <c r="C10" s="1"/>
      <c r="D10" s="38">
        <v>0.02</v>
      </c>
      <c r="E10" s="32">
        <f t="shared" si="4"/>
        <v>3.9999999999999994E-2</v>
      </c>
      <c r="F10" s="32">
        <f t="shared" si="5"/>
        <v>5.4999999999999993E-2</v>
      </c>
      <c r="G10" s="32">
        <f t="shared" si="0"/>
        <v>6.666666666666668E-2</v>
      </c>
      <c r="H10" s="32">
        <f t="shared" si="6"/>
        <v>7.5999999999999984E-2</v>
      </c>
      <c r="I10" s="32">
        <f t="shared" si="7"/>
        <v>8.3636363636363648E-2</v>
      </c>
      <c r="J10" s="32">
        <f t="shared" si="8"/>
        <v>9.0000000000000011E-2</v>
      </c>
      <c r="K10" s="32">
        <f t="shared" si="9"/>
        <v>9.5384615384615359E-2</v>
      </c>
      <c r="L10" s="35">
        <f t="shared" si="10"/>
        <v>9.9999999999999992E-2</v>
      </c>
    </row>
    <row r="11" spans="1:12" x14ac:dyDescent="0.25">
      <c r="A11" s="28">
        <v>8</v>
      </c>
      <c r="B11" s="30"/>
      <c r="C11" s="1"/>
      <c r="D11" s="1"/>
      <c r="E11" s="38">
        <v>0.02</v>
      </c>
      <c r="F11" s="32">
        <f t="shared" si="5"/>
        <v>3.7499999999999992E-2</v>
      </c>
      <c r="G11" s="32">
        <f t="shared" si="0"/>
        <v>5.1111111111111121E-2</v>
      </c>
      <c r="H11" s="32">
        <f t="shared" si="6"/>
        <v>6.1999999999999986E-2</v>
      </c>
      <c r="I11" s="32">
        <f t="shared" si="7"/>
        <v>7.0909090909090922E-2</v>
      </c>
      <c r="J11" s="32">
        <f t="shared" si="8"/>
        <v>7.8333333333333338E-2</v>
      </c>
      <c r="K11" s="32">
        <f t="shared" si="9"/>
        <v>8.4615384615384592E-2</v>
      </c>
      <c r="L11" s="35">
        <f t="shared" si="10"/>
        <v>0.09</v>
      </c>
    </row>
    <row r="12" spans="1:12" x14ac:dyDescent="0.25">
      <c r="A12" s="28">
        <v>9</v>
      </c>
      <c r="B12" s="30"/>
      <c r="C12" s="30"/>
      <c r="D12" s="1"/>
      <c r="E12" s="1"/>
      <c r="F12" s="38">
        <v>0.02</v>
      </c>
      <c r="G12" s="32">
        <f t="shared" si="0"/>
        <v>3.5555555555555562E-2</v>
      </c>
      <c r="H12" s="32">
        <f t="shared" si="6"/>
        <v>4.7999999999999987E-2</v>
      </c>
      <c r="I12" s="32">
        <f t="shared" si="7"/>
        <v>5.8181818181818196E-2</v>
      </c>
      <c r="J12" s="32">
        <f t="shared" si="8"/>
        <v>6.6666666666666666E-2</v>
      </c>
      <c r="K12" s="32">
        <f t="shared" si="9"/>
        <v>7.3846153846153825E-2</v>
      </c>
      <c r="L12" s="35">
        <f t="shared" si="10"/>
        <v>0.08</v>
      </c>
    </row>
    <row r="13" spans="1:12" x14ac:dyDescent="0.25">
      <c r="A13" s="29">
        <v>10</v>
      </c>
      <c r="B13" s="30"/>
      <c r="C13" s="30"/>
      <c r="D13" s="20"/>
      <c r="E13" s="1"/>
      <c r="F13" s="1"/>
      <c r="G13" s="38">
        <v>0.02</v>
      </c>
      <c r="H13" s="32">
        <f t="shared" si="6"/>
        <v>3.3999999999999989E-2</v>
      </c>
      <c r="I13" s="32">
        <f t="shared" si="7"/>
        <v>4.545454545454547E-2</v>
      </c>
      <c r="J13" s="32">
        <f t="shared" si="8"/>
        <v>5.5E-2</v>
      </c>
      <c r="K13" s="32">
        <f t="shared" si="9"/>
        <v>6.3076923076923058E-2</v>
      </c>
      <c r="L13" s="35">
        <f t="shared" si="10"/>
        <v>7.0000000000000007E-2</v>
      </c>
    </row>
    <row r="14" spans="1:12" x14ac:dyDescent="0.25">
      <c r="A14" s="29">
        <v>11</v>
      </c>
      <c r="B14" s="30"/>
      <c r="C14" s="30"/>
      <c r="D14" s="30"/>
      <c r="E14" s="30"/>
      <c r="F14" s="1"/>
      <c r="G14" s="1"/>
      <c r="H14" s="38">
        <v>0.02</v>
      </c>
      <c r="I14" s="32">
        <f t="shared" si="7"/>
        <v>3.2727272727272744E-2</v>
      </c>
      <c r="J14" s="32">
        <f t="shared" si="8"/>
        <v>4.3333333333333335E-2</v>
      </c>
      <c r="K14" s="32">
        <f t="shared" si="9"/>
        <v>5.2307692307692291E-2</v>
      </c>
      <c r="L14" s="35">
        <f t="shared" si="10"/>
        <v>6.0000000000000005E-2</v>
      </c>
    </row>
    <row r="15" spans="1:12" x14ac:dyDescent="0.25">
      <c r="A15" s="29">
        <v>12</v>
      </c>
      <c r="B15" s="30"/>
      <c r="C15" s="30"/>
      <c r="D15" s="30"/>
      <c r="E15" s="30"/>
      <c r="F15" s="30"/>
      <c r="G15" s="1"/>
      <c r="H15" s="1"/>
      <c r="I15" s="38">
        <v>0.02</v>
      </c>
      <c r="J15" s="32">
        <f t="shared" si="8"/>
        <v>3.1666666666666669E-2</v>
      </c>
      <c r="K15" s="32">
        <f t="shared" si="9"/>
        <v>4.1538461538461524E-2</v>
      </c>
      <c r="L15" s="35">
        <f t="shared" si="10"/>
        <v>0.05</v>
      </c>
    </row>
    <row r="16" spans="1:12" x14ac:dyDescent="0.25">
      <c r="A16" s="29">
        <v>13</v>
      </c>
      <c r="B16" s="30"/>
      <c r="C16" s="30"/>
      <c r="D16" s="30"/>
      <c r="E16" s="30"/>
      <c r="F16" s="30"/>
      <c r="G16" s="30"/>
      <c r="H16" s="1"/>
      <c r="I16" s="1"/>
      <c r="J16" s="38">
        <v>0.02</v>
      </c>
      <c r="K16" s="32">
        <f t="shared" si="9"/>
        <v>3.0769230769230754E-2</v>
      </c>
      <c r="L16" s="35">
        <f t="shared" si="10"/>
        <v>0.04</v>
      </c>
    </row>
    <row r="17" spans="1:12" x14ac:dyDescent="0.25">
      <c r="A17" s="29">
        <v>14</v>
      </c>
      <c r="B17" s="30"/>
      <c r="C17" s="30"/>
      <c r="D17" s="30"/>
      <c r="E17" s="30"/>
      <c r="F17" s="30"/>
      <c r="G17" s="30"/>
      <c r="H17" s="30"/>
      <c r="I17" s="1"/>
      <c r="J17" s="1"/>
      <c r="K17" s="38">
        <v>0.02</v>
      </c>
      <c r="L17" s="35">
        <f t="shared" si="10"/>
        <v>0.03</v>
      </c>
    </row>
    <row r="18" spans="1:12" x14ac:dyDescent="0.25">
      <c r="A18" s="29">
        <v>15</v>
      </c>
      <c r="B18" s="30"/>
      <c r="C18" s="30"/>
      <c r="D18" s="30"/>
      <c r="E18" s="30"/>
      <c r="F18" s="30"/>
      <c r="G18" s="30"/>
      <c r="H18" s="30"/>
      <c r="I18" s="30"/>
      <c r="J18" s="1"/>
      <c r="K18" s="1"/>
      <c r="L18" s="32">
        <v>0.02</v>
      </c>
    </row>
    <row r="19" spans="1:12" ht="95.25" x14ac:dyDescent="0.25">
      <c r="A19" s="40"/>
      <c r="B19" s="43" t="s">
        <v>9</v>
      </c>
      <c r="C19" s="41" t="s">
        <v>10</v>
      </c>
      <c r="D19" s="41" t="s">
        <v>11</v>
      </c>
      <c r="E19" s="41" t="s">
        <v>12</v>
      </c>
      <c r="F19" s="41" t="s">
        <v>13</v>
      </c>
      <c r="G19" s="41" t="s">
        <v>14</v>
      </c>
      <c r="H19" s="41" t="s">
        <v>8</v>
      </c>
      <c r="I19" s="41" t="s">
        <v>6</v>
      </c>
      <c r="J19" s="41" t="s">
        <v>16</v>
      </c>
      <c r="K19" s="41" t="s">
        <v>7</v>
      </c>
      <c r="L19" s="42" t="s">
        <v>15</v>
      </c>
    </row>
    <row r="20" spans="1:12" x14ac:dyDescent="0.25">
      <c r="B20" s="109" t="s">
        <v>19</v>
      </c>
      <c r="C20" s="109"/>
      <c r="D20" s="109"/>
      <c r="E20" s="109"/>
      <c r="F20" s="109"/>
      <c r="G20" s="109"/>
      <c r="H20" s="109"/>
      <c r="I20" s="109"/>
      <c r="J20" s="109"/>
      <c r="K20" s="109"/>
      <c r="L20" s="109"/>
    </row>
    <row r="21" spans="1:12" x14ac:dyDescent="0.25">
      <c r="D21" s="33"/>
    </row>
    <row r="23" spans="1:12" x14ac:dyDescent="0.25">
      <c r="B23" s="33"/>
    </row>
    <row r="33" spans="12:12" x14ac:dyDescent="0.25">
      <c r="L33" s="1"/>
    </row>
  </sheetData>
  <sheetProtection sheet="1" objects="1" scenarios="1" selectLockedCells="1"/>
  <mergeCells count="3">
    <mergeCell ref="A1:L1"/>
    <mergeCell ref="B2:L2"/>
    <mergeCell ref="B20:L20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>
      <selection activeCell="A6" sqref="A6"/>
    </sheetView>
  </sheetViews>
  <sheetFormatPr baseColWidth="10" defaultRowHeight="15" x14ac:dyDescent="0.25"/>
  <sheetData>
    <row r="1" spans="1:1" x14ac:dyDescent="0.25">
      <c r="A1" s="24" t="s">
        <v>29</v>
      </c>
    </row>
    <row r="2" spans="1:1" x14ac:dyDescent="0.25">
      <c r="A2" s="77" t="s">
        <v>30</v>
      </c>
    </row>
    <row r="3" spans="1:1" x14ac:dyDescent="0.25">
      <c r="A3" s="77" t="s">
        <v>31</v>
      </c>
    </row>
    <row r="4" spans="1:1" x14ac:dyDescent="0.25">
      <c r="A4" s="77" t="s">
        <v>32</v>
      </c>
    </row>
    <row r="5" spans="1:1" x14ac:dyDescent="0.25">
      <c r="A5" s="77" t="s">
        <v>33</v>
      </c>
    </row>
    <row r="6" spans="1:1" x14ac:dyDescent="0.25">
      <c r="A6" s="77" t="s">
        <v>39</v>
      </c>
    </row>
  </sheetData>
  <sheetProtection selectLockedCells="1" selectUn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14</vt:i4>
      </vt:variant>
    </vt:vector>
  </HeadingPairs>
  <TitlesOfParts>
    <vt:vector size="18" baseType="lpstr">
      <vt:lpstr>DAeC 1.14</vt:lpstr>
      <vt:lpstr>Dummy-Ergebnisliste</vt:lpstr>
      <vt:lpstr>Bonus Fly-off</vt:lpstr>
      <vt:lpstr>Hilfsformeln</vt:lpstr>
      <vt:lpstr>BonusPl</vt:lpstr>
      <vt:lpstr>Bonusplätze</vt:lpstr>
      <vt:lpstr>Bonustabelle</vt:lpstr>
      <vt:lpstr>'DAeC 1.14'!Druckbereich</vt:lpstr>
      <vt:lpstr>ErgebnisTab</vt:lpstr>
      <vt:lpstr>Ergebnistabelle</vt:lpstr>
      <vt:lpstr>FAI_Klassen</vt:lpstr>
      <vt:lpstr>Fly_off__Faktor</vt:lpstr>
      <vt:lpstr>'DAeC 1.14'!Flyoff</vt:lpstr>
      <vt:lpstr>Flyoff_Teiln</vt:lpstr>
      <vt:lpstr>Limit_Ein</vt:lpstr>
      <vt:lpstr>Progressions_Faktor</vt:lpstr>
      <vt:lpstr>Teiln</vt:lpstr>
      <vt:lpstr>TNLimit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RalfD</dc:creator>
  <cp:lastModifiedBy>mystrategy H&amp;B</cp:lastModifiedBy>
  <cp:lastPrinted>2020-01-19T16:43:42Z</cp:lastPrinted>
  <dcterms:created xsi:type="dcterms:W3CDTF">2019-04-30T18:41:19Z</dcterms:created>
  <dcterms:modified xsi:type="dcterms:W3CDTF">2024-04-22T19:02:20Z</dcterms:modified>
</cp:coreProperties>
</file>